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5480" windowHeight="6075" tabRatio="957" firstSheet="3" activeTab="10"/>
  </bookViews>
  <sheets>
    <sheet name="Súhrnná tab." sheetId="1" r:id="rId1"/>
    <sheet name="Sadzby ECB" sheetId="2" r:id="rId2"/>
    <sheet name="Sadzby úvery, vklady" sheetId="3" r:id="rId3"/>
    <sheet name="Menové agregáty" sheetId="4" r:id="rId4"/>
    <sheet name="Vklady" sheetId="5" r:id="rId5"/>
    <sheet name="Úvery" sheetId="6" r:id="rId6"/>
    <sheet name="HICP" sheetId="7" r:id="rId7"/>
    <sheet name="CPI" sheetId="8" r:id="rId8"/>
    <sheet name="PPI" sheetId="9" r:id="rId9"/>
    <sheet name="ULC, Cop, LP" sheetId="10" r:id="rId10"/>
    <sheet name="Priemyselná a staveb. produkcia" sheetId="11" r:id="rId11"/>
    <sheet name="Tržby" sheetId="12" r:id="rId12"/>
    <sheet name="Mzdy" sheetId="13" r:id="rId13"/>
    <sheet name="Konjunkturálne prieskumy" sheetId="14" r:id="rId14"/>
    <sheet name="Zam., nezam." sheetId="15" r:id="rId15"/>
    <sheet name="HDP spotreba" sheetId="16" r:id="rId16"/>
    <sheet name="HDP produkcia" sheetId="17" r:id="rId17"/>
    <sheet name="ŠR" sheetId="18" r:id="rId18"/>
    <sheet name="PB" sheetId="19" r:id="rId19"/>
  </sheets>
  <externalReferences>
    <externalReference r:id="rId22"/>
    <externalReference r:id="rId23"/>
  </externalReferences>
  <definedNames>
    <definedName name="domacnosti_vklady">'[2]HH'!$A:$XFD</definedName>
    <definedName name="podniky_vklady">'[2]NFI'!$A:$XFD</definedName>
    <definedName name="_xlnm.Print_Area" localSheetId="7">'CPI'!$A$1:$N$140</definedName>
    <definedName name="_xlnm.Print_Area" localSheetId="16">'HDP produkcia'!$A$1:$I$157</definedName>
    <definedName name="_xlnm.Print_Area" localSheetId="15">'HDP spotreba'!$A$1:$L$211</definedName>
    <definedName name="_xlnm.Print_Area" localSheetId="6">'HICP'!$A$1:$N$212</definedName>
    <definedName name="_xlnm.Print_Area" localSheetId="13">'Konjunkturálne prieskumy'!$A$1:$L$188</definedName>
    <definedName name="_xlnm.Print_Area" localSheetId="3">'Menové agregáty'!$A$1:$N$180</definedName>
    <definedName name="_xlnm.Print_Area" localSheetId="12">'Mzdy'!$A$1:$S$155</definedName>
    <definedName name="_xlnm.Print_Area" localSheetId="18">'PB'!$A$1:$O$120</definedName>
    <definedName name="_xlnm.Print_Area" localSheetId="8">'PPI'!$A$1:$N$117</definedName>
    <definedName name="_xlnm.Print_Area" localSheetId="10">'Priemyselná a staveb. produkcia'!$A$1:$L$108</definedName>
    <definedName name="_xlnm.Print_Area" localSheetId="1">'Sadzby ECB'!$A$1:$I$51</definedName>
    <definedName name="_xlnm.Print_Area" localSheetId="2">'Sadzby úvery, vklady'!$A$1:$P$216</definedName>
    <definedName name="_xlnm.Print_Area" localSheetId="0">'Súhrnná tab.'!$A$1:$R$46</definedName>
    <definedName name="_xlnm.Print_Area" localSheetId="17">'ŠR'!$A$1:$P$170</definedName>
    <definedName name="_xlnm.Print_Area" localSheetId="11">'Tržby'!$A$1:$R$228</definedName>
    <definedName name="_xlnm.Print_Area" localSheetId="9">'ULC, Cop, LP'!$A$1:$H$185</definedName>
    <definedName name="_xlnm.Print_Area" localSheetId="5">'Úvery'!$A$1:$L$200</definedName>
    <definedName name="_xlnm.Print_Area" localSheetId="4">'Vklady'!$A$1:$N$203</definedName>
    <definedName name="_xlnm.Print_Area" localSheetId="14">'Zam., nezam.'!$A$1:$L$165</definedName>
    <definedName name="výstup">'[1]vystup'!$B$2:$GY$308</definedName>
  </definedNames>
  <calcPr fullCalcOnLoad="1"/>
</workbook>
</file>

<file path=xl/sharedStrings.xml><?xml version="1.0" encoding="utf-8"?>
<sst xmlns="http://schemas.openxmlformats.org/spreadsheetml/2006/main" count="5262" uniqueCount="699">
  <si>
    <t>Harmonizovaný index spotrebiteľských cien</t>
  </si>
  <si>
    <t>Index 2005=100</t>
  </si>
  <si>
    <t>Úhrn</t>
  </si>
  <si>
    <t>Tovary</t>
  </si>
  <si>
    <t>Služby</t>
  </si>
  <si>
    <t>Spracované potraviny</t>
  </si>
  <si>
    <t>Nespracované potraviny</t>
  </si>
  <si>
    <t>Priemyselné tovary bez energií</t>
  </si>
  <si>
    <t>Energie</t>
  </si>
  <si>
    <t>HICP bez administratívnych cien</t>
  </si>
  <si>
    <t>Administratívne ceny</t>
  </si>
  <si>
    <t>2010 August</t>
  </si>
  <si>
    <t>2010 September</t>
  </si>
  <si>
    <t>2009 Apríl</t>
  </si>
  <si>
    <t>2009 Máj</t>
  </si>
  <si>
    <t>2009 Jún</t>
  </si>
  <si>
    <t>2009 Júl</t>
  </si>
  <si>
    <t>2009 November</t>
  </si>
  <si>
    <t>2009 December</t>
  </si>
  <si>
    <t>2010 Január</t>
  </si>
  <si>
    <t>2010 Február</t>
  </si>
  <si>
    <t>2010 Marec</t>
  </si>
  <si>
    <t>2010 Apríl</t>
  </si>
  <si>
    <t>2010 Máj</t>
  </si>
  <si>
    <t>2010 Jún</t>
  </si>
  <si>
    <t>20010 Júl</t>
  </si>
  <si>
    <t>2010 Október</t>
  </si>
  <si>
    <t>2010 November</t>
  </si>
  <si>
    <t>2010 December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</si>
  <si>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</si>
  <si>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</si>
  <si>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</si>
  <si>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</si>
  <si>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</si>
  <si>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</si>
  <si>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</si>
  <si>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</si>
  <si>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</si>
  <si>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</si>
  <si>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</si>
  <si>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</si>
  <si>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</si>
  <si>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Potraviny (vrátane alkoholu a tabaku)</t>
  </si>
  <si>
    <t>Priemyselné tovary</t>
  </si>
  <si>
    <t>Piemyselné tovary bez energií</t>
  </si>
  <si>
    <t>Nefinančné spoločnosti</t>
  </si>
  <si>
    <t>Domácnosti</t>
  </si>
  <si>
    <t>do 2 rokov</t>
  </si>
  <si>
    <t>nad 2 roky</t>
  </si>
  <si>
    <t>do 3 mesiacov</t>
  </si>
  <si>
    <t>nad 3 mesiace</t>
  </si>
  <si>
    <t>Stav ku koncu obdobia</t>
  </si>
  <si>
    <t>Jan.</t>
  </si>
  <si>
    <t>Feb.</t>
  </si>
  <si>
    <t>Mar.</t>
  </si>
  <si>
    <t>Q1</t>
  </si>
  <si>
    <t>Apr.</t>
  </si>
  <si>
    <t>Máj</t>
  </si>
  <si>
    <t>Jún</t>
  </si>
  <si>
    <t>Q2</t>
  </si>
  <si>
    <t>Júl</t>
  </si>
  <si>
    <t>Aug.</t>
  </si>
  <si>
    <t>Sep.</t>
  </si>
  <si>
    <t>Q3</t>
  </si>
  <si>
    <t>Okt.</t>
  </si>
  <si>
    <t>Nov.</t>
  </si>
  <si>
    <t>Dec.</t>
  </si>
  <si>
    <t>Q4</t>
  </si>
  <si>
    <t>Transakcie</t>
  </si>
  <si>
    <t>Medziročné zmeny</t>
  </si>
  <si>
    <t>do 1 roka</t>
  </si>
  <si>
    <t>Spotrebiteľské úvery</t>
  </si>
  <si>
    <t>Úvery na bývanie</t>
  </si>
  <si>
    <t>Ostatné úvery</t>
  </si>
  <si>
    <t>Jadrová inflácia</t>
  </si>
  <si>
    <t>Regulované ceny</t>
  </si>
  <si>
    <t>Potraviny</t>
  </si>
  <si>
    <t>Trhové služby</t>
  </si>
  <si>
    <t>Pohonné hmoty</t>
  </si>
  <si>
    <t>Obchodovateľné tovary bez pohonných hmôt</t>
  </si>
  <si>
    <t xml:space="preserve">Potraviny </t>
  </si>
  <si>
    <t>Čistá inflácia bez pohonných hmôt</t>
  </si>
  <si>
    <t>Čistá inflácia</t>
  </si>
  <si>
    <t>Plyn</t>
  </si>
  <si>
    <t>Teplo</t>
  </si>
  <si>
    <t>Príspevok zmeny nepriamych daní</t>
  </si>
  <si>
    <t>-</t>
  </si>
  <si>
    <t>Priemyselné objednávky</t>
  </si>
  <si>
    <t>Spolu</t>
  </si>
  <si>
    <t>Tržby priemysel</t>
  </si>
  <si>
    <t>Platné od</t>
  </si>
  <si>
    <t>Jednodňové refinančné operácie</t>
  </si>
  <si>
    <t>Zmena (p.b.)</t>
  </si>
  <si>
    <t>Hlavné refinančné operácie</t>
  </si>
  <si>
    <t>Jednodňové sterilizačné operácie</t>
  </si>
  <si>
    <t>Tendre s fixnou úrokovou sadzbou</t>
  </si>
  <si>
    <t>Tendre s variabilnou úrokovou sadzbou</t>
  </si>
  <si>
    <t>Fixná sadzba</t>
  </si>
  <si>
    <t>Minimálna akceptovaná sadzba</t>
  </si>
  <si>
    <t>2) Dňa 8. júna 2000 ECB oznámila, že od vysporiadania operácií 28. júna 2000 budú hlavné refinančné operácie vykonávané ako tendre s variabilnou úrokovou sadzbou. Minimálna akceptovaná sadzba predstavuje minimálnu úrokovú sadzbu, ktorú môže protistrana ponúknuť v tendri.</t>
  </si>
  <si>
    <t>3) Zmena zo dňa 18. septembra 2001 začala platiť pri tendri uskutočnenom v rovnaký deň.</t>
  </si>
  <si>
    <t>4) Od 9. októbra 2008 znížila ECB rozpätie medzi jednodňovými sadzbami z 200 bázických bodov na 100 bázických bodov.</t>
  </si>
  <si>
    <t>Vklady domácností</t>
  </si>
  <si>
    <t>Vklady nefinančných spoločností</t>
  </si>
  <si>
    <t>Repo operácie</t>
  </si>
  <si>
    <t>Vklady splatné na požiadanie</t>
  </si>
  <si>
    <t>Vklady s dohodnutou splatnosťou</t>
  </si>
  <si>
    <t>Vklady s výpovednou lehotou</t>
  </si>
  <si>
    <t>nad 1 rok do 2 rokov</t>
  </si>
  <si>
    <t>Marec</t>
  </si>
  <si>
    <t>Apríl</t>
  </si>
  <si>
    <t>August</t>
  </si>
  <si>
    <t>September</t>
  </si>
  <si>
    <t>Október</t>
  </si>
  <si>
    <t>November</t>
  </si>
  <si>
    <t>December</t>
  </si>
  <si>
    <t>Úrokové sadzby z nových úverov domácnostiam (%)</t>
  </si>
  <si>
    <t>Ročná percentuálna miera nákladov</t>
  </si>
  <si>
    <t>Úrokové sadzby z nových úverov nefinančným spoločnostiam (%)</t>
  </si>
  <si>
    <t>Elektrická energia</t>
  </si>
  <si>
    <t>Domáci dopyt</t>
  </si>
  <si>
    <t>Zahraničná bilancia</t>
  </si>
  <si>
    <t>Konečná spotreba domácností</t>
  </si>
  <si>
    <t>Konečná spotreba neziskových inštitúcii</t>
  </si>
  <si>
    <t>Konečná spotreba verejnej správy</t>
  </si>
  <si>
    <t>Tvorba hrubého fixného kapitálu</t>
  </si>
  <si>
    <t>Saldo</t>
  </si>
  <si>
    <t>Vývoz tovarov a služieb</t>
  </si>
  <si>
    <t>Dovoz tovarov a služieb</t>
  </si>
  <si>
    <t>Štatistická diskrepancia</t>
  </si>
  <si>
    <t>Bežné ceny (mld. EUR)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</si>
  <si>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</si>
  <si>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</si>
  <si>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</si>
  <si>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</si>
  <si>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</si>
  <si>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</si>
  <si>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</si>
  <si>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</si>
  <si>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</si>
  <si>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</si>
  <si>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</si>
  <si>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</si>
  <si>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</si>
  <si>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</si>
  <si>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</si>
  <si>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</si>
  <si>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</si>
  <si>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</si>
  <si>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</si>
  <si>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</si>
  <si>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</si>
  <si>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</si>
  <si>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</si>
  <si>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</si>
  <si>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</si>
  <si>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</si>
  <si>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</si>
  <si>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</si>
  <si>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</si>
  <si>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</si>
  <si>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</si>
  <si>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</si>
  <si>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</si>
  <si>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</si>
  <si>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</si>
  <si>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</si>
  <si>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</si>
  <si>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</si>
  <si>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</si>
  <si>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</si>
  <si>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</si>
  <si>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</si>
  <si>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</si>
  <si>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</si>
  <si>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</si>
  <si>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</si>
  <si>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</si>
  <si>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</si>
  <si>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</si>
  <si>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</si>
  <si>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</si>
  <si>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Stále ceny vypočítané reťazením objemov</t>
  </si>
  <si>
    <t>M3</t>
  </si>
  <si>
    <t>M2</t>
  </si>
  <si>
    <t>M3-M2</t>
  </si>
  <si>
    <t>2003 M1</t>
  </si>
  <si>
    <t>2003 M2</t>
  </si>
  <si>
    <t>2003 M3</t>
  </si>
  <si>
    <t>2003 M4</t>
  </si>
  <si>
    <t>2003 M5</t>
  </si>
  <si>
    <t>2003 M6</t>
  </si>
  <si>
    <t>2003 M7</t>
  </si>
  <si>
    <t>2003 M8</t>
  </si>
  <si>
    <t>2003 M9</t>
  </si>
  <si>
    <t>2003 M10</t>
  </si>
  <si>
    <t>2003 M11</t>
  </si>
  <si>
    <t>2003 M12</t>
  </si>
  <si>
    <t>2004 M1</t>
  </si>
  <si>
    <t>2004 M2</t>
  </si>
  <si>
    <t>2004 M3</t>
  </si>
  <si>
    <t>2004 M4</t>
  </si>
  <si>
    <t>2004 M5</t>
  </si>
  <si>
    <t>2004 M6</t>
  </si>
  <si>
    <t>2004 M7</t>
  </si>
  <si>
    <t>2004 M8</t>
  </si>
  <si>
    <t>2004 M9</t>
  </si>
  <si>
    <t>2004 M10</t>
  </si>
  <si>
    <t>2004 M11</t>
  </si>
  <si>
    <t>2004 M12</t>
  </si>
  <si>
    <t>2005 M1</t>
  </si>
  <si>
    <t>2005 M2</t>
  </si>
  <si>
    <t>2005 M3</t>
  </si>
  <si>
    <t>2005 M4</t>
  </si>
  <si>
    <t>2005 M5</t>
  </si>
  <si>
    <t>2005 M6</t>
  </si>
  <si>
    <t>2005 M7</t>
  </si>
  <si>
    <t>2005 M8</t>
  </si>
  <si>
    <t>2005 M9</t>
  </si>
  <si>
    <t>2005 M10</t>
  </si>
  <si>
    <t>2005 M11</t>
  </si>
  <si>
    <t>2005 M12</t>
  </si>
  <si>
    <t>2006 M1</t>
  </si>
  <si>
    <t>2006 M2</t>
  </si>
  <si>
    <t>2006 M3</t>
  </si>
  <si>
    <t>2006 M4</t>
  </si>
  <si>
    <t>2006 M5</t>
  </si>
  <si>
    <t>2006 M6</t>
  </si>
  <si>
    <t>2006 M7</t>
  </si>
  <si>
    <t>2006 M8</t>
  </si>
  <si>
    <t>2006 M9</t>
  </si>
  <si>
    <t>2006 M10</t>
  </si>
  <si>
    <t>2006 M11</t>
  </si>
  <si>
    <t>2006 M12</t>
  </si>
  <si>
    <t>2007 M1</t>
  </si>
  <si>
    <t>2007 M2</t>
  </si>
  <si>
    <t>2007 M3</t>
  </si>
  <si>
    <t>2007 M4</t>
  </si>
  <si>
    <t>2007 M5</t>
  </si>
  <si>
    <t>2007 M6</t>
  </si>
  <si>
    <t>2007 M7</t>
  </si>
  <si>
    <t>2007 M8</t>
  </si>
  <si>
    <t>2007 M9</t>
  </si>
  <si>
    <t>2007 M10</t>
  </si>
  <si>
    <t>2007 M11</t>
  </si>
  <si>
    <t>2007 M12</t>
  </si>
  <si>
    <t>2008 M1</t>
  </si>
  <si>
    <t>2008 M2</t>
  </si>
  <si>
    <t>2008 M3</t>
  </si>
  <si>
    <t>2008 M4</t>
  </si>
  <si>
    <t>2008 M5</t>
  </si>
  <si>
    <t>tisíc osôb</t>
  </si>
  <si>
    <t>2008 Jún</t>
  </si>
  <si>
    <t>2008 Júl</t>
  </si>
  <si>
    <t>.</t>
  </si>
  <si>
    <t>Medzispotreba</t>
  </si>
  <si>
    <t>Priemyselná produkcia podľa ekonomických činností</t>
  </si>
  <si>
    <t>Stavebná produkcia</t>
  </si>
  <si>
    <t>Priemysel spolu</t>
  </si>
  <si>
    <t>Priemyselná výroba</t>
  </si>
  <si>
    <t>Investičné prostriedky</t>
  </si>
  <si>
    <t>Spotrebné výrobky</t>
  </si>
  <si>
    <t>Predmety dlhodobej spotreby</t>
  </si>
  <si>
    <t xml:space="preserve"> Predmety krátkodobej spotreby</t>
  </si>
  <si>
    <t>Január</t>
  </si>
  <si>
    <t>Február</t>
  </si>
  <si>
    <r>
      <t>váha v %</t>
    </r>
    <r>
      <rPr>
        <vertAlign val="superscript"/>
        <sz val="10"/>
        <rFont val="Arial"/>
        <family val="2"/>
      </rPr>
      <t>2)</t>
    </r>
  </si>
  <si>
    <t>2005 Január</t>
  </si>
  <si>
    <t>2005 Február</t>
  </si>
  <si>
    <t>2005 Marec</t>
  </si>
  <si>
    <t>2005 Apríl</t>
  </si>
  <si>
    <t>2005 Máj</t>
  </si>
  <si>
    <t>2005 Jún</t>
  </si>
  <si>
    <t>2005 Júl</t>
  </si>
  <si>
    <t>2005 August</t>
  </si>
  <si>
    <t>2005 September</t>
  </si>
  <si>
    <t>2005 Október</t>
  </si>
  <si>
    <t>2005 November</t>
  </si>
  <si>
    <t>2005 December</t>
  </si>
  <si>
    <t>2006 Január</t>
  </si>
  <si>
    <t>2006 Február</t>
  </si>
  <si>
    <t>2006 Marec</t>
  </si>
  <si>
    <t>2006 Apríl</t>
  </si>
  <si>
    <t>2006 Máj</t>
  </si>
  <si>
    <t>2006 Jún</t>
  </si>
  <si>
    <t>2006 Júl</t>
  </si>
  <si>
    <t>2006 August</t>
  </si>
  <si>
    <t>2006 September</t>
  </si>
  <si>
    <t>2006 Október</t>
  </si>
  <si>
    <t>2006 November</t>
  </si>
  <si>
    <t>2006 December</t>
  </si>
  <si>
    <t>2007 Január</t>
  </si>
  <si>
    <t>2007 Február</t>
  </si>
  <si>
    <t>2007 Marec</t>
  </si>
  <si>
    <t>2007 Apríl</t>
  </si>
  <si>
    <t>2007 Máj</t>
  </si>
  <si>
    <t>2007 Jún</t>
  </si>
  <si>
    <t>2007 Júl</t>
  </si>
  <si>
    <t>2007 August</t>
  </si>
  <si>
    <t>2007 September</t>
  </si>
  <si>
    <t>2007 Október</t>
  </si>
  <si>
    <t>2007 November</t>
  </si>
  <si>
    <t>2007 December</t>
  </si>
  <si>
    <t>2008 Január</t>
  </si>
  <si>
    <t>2008 Február</t>
  </si>
  <si>
    <t>2008 Marec</t>
  </si>
  <si>
    <t>2008 Apríl</t>
  </si>
  <si>
    <t>2008 Máj</t>
  </si>
  <si>
    <t>Bývanie</t>
  </si>
  <si>
    <t>Doprava</t>
  </si>
  <si>
    <t>Pošty a telekomunikácie</t>
  </si>
  <si>
    <t>Rôzne</t>
  </si>
  <si>
    <t>Index spotrebiteľských cien</t>
  </si>
  <si>
    <t>Mzdy a produktivita</t>
  </si>
  <si>
    <t>Zamestnanosť a nezamestnanosť</t>
  </si>
  <si>
    <t>TABUĽKA 1</t>
  </si>
  <si>
    <t>TABUĽKA 2</t>
  </si>
  <si>
    <t>TABUĽKA 3</t>
  </si>
  <si>
    <t>TABUĽKA 4</t>
  </si>
  <si>
    <t>TABUĽKA 5</t>
  </si>
  <si>
    <t>TABUĽKA 6</t>
  </si>
  <si>
    <t>TABUĽKA 7</t>
  </si>
  <si>
    <t>TABUĽKA 8</t>
  </si>
  <si>
    <t>TABUĽKA 9</t>
  </si>
  <si>
    <t>TABUĽKA 12</t>
  </si>
  <si>
    <t>HDP - dopytová strana</t>
  </si>
  <si>
    <t>TABUĽKA 14</t>
  </si>
  <si>
    <t>HDP - ponuková strana</t>
  </si>
  <si>
    <t>Hrubý domáci produkt</t>
  </si>
  <si>
    <t>HICP</t>
  </si>
  <si>
    <t>Index priemyselnej produkcie</t>
  </si>
  <si>
    <t>Tržby za vybrané odvetvia</t>
  </si>
  <si>
    <t>Zamestnanosť ESA 95</t>
  </si>
  <si>
    <t>Úvery nefinančným spoločnostiam</t>
  </si>
  <si>
    <t>Úvery domácnostiam</t>
  </si>
  <si>
    <t>Stavebníctvo</t>
  </si>
  <si>
    <t>Predaj a údržba vozidiel</t>
  </si>
  <si>
    <t>Maloobchod</t>
  </si>
  <si>
    <t>Hotely a reštaurácie</t>
  </si>
  <si>
    <t>Doprava a skladovanie</t>
  </si>
  <si>
    <t>Medziročná zmena v %</t>
  </si>
  <si>
    <t>Bežný účet</t>
  </si>
  <si>
    <t>USD/EUR výmenný kurz</t>
  </si>
  <si>
    <t>Vývoz</t>
  </si>
  <si>
    <t>Dovoz</t>
  </si>
  <si>
    <r>
      <t>4.1.1999</t>
    </r>
    <r>
      <rPr>
        <vertAlign val="superscript"/>
        <sz val="10"/>
        <rFont val="Arial"/>
        <family val="2"/>
      </rPr>
      <t>1)</t>
    </r>
  </si>
  <si>
    <r>
      <t>28.6.2000</t>
    </r>
    <r>
      <rPr>
        <vertAlign val="superscript"/>
        <sz val="10"/>
        <rFont val="Arial"/>
        <family val="2"/>
      </rPr>
      <t>2)</t>
    </r>
  </si>
  <si>
    <r>
      <t>18.9.2001</t>
    </r>
    <r>
      <rPr>
        <vertAlign val="superscript"/>
        <sz val="10"/>
        <rFont val="Arial"/>
        <family val="2"/>
      </rPr>
      <t>3)</t>
    </r>
  </si>
  <si>
    <r>
      <t>9.10.2008</t>
    </r>
    <r>
      <rPr>
        <vertAlign val="superscript"/>
        <sz val="10"/>
        <rFont val="Arial"/>
        <family val="2"/>
      </rPr>
      <t>4)</t>
    </r>
  </si>
  <si>
    <r>
      <t>15.10.2008</t>
    </r>
    <r>
      <rPr>
        <vertAlign val="superscript"/>
        <sz val="10"/>
        <rFont val="Arial"/>
        <family val="2"/>
      </rPr>
      <t>5)</t>
    </r>
  </si>
  <si>
    <t>váha v %</t>
  </si>
  <si>
    <t>2008 Aug.</t>
  </si>
  <si>
    <t>2008 Sep.</t>
  </si>
  <si>
    <t>2008 Okt.</t>
  </si>
  <si>
    <t>2008 Nov.</t>
  </si>
  <si>
    <t>2008 Dec.</t>
  </si>
  <si>
    <t>2009 Jan.</t>
  </si>
  <si>
    <t>váhy v %</t>
  </si>
  <si>
    <t>Priemysel export</t>
  </si>
  <si>
    <t>Priemysel tuzemsko</t>
  </si>
  <si>
    <t>Produkty rastlinnej výroby</t>
  </si>
  <si>
    <t>Produkty živočíšnej výroby</t>
  </si>
  <si>
    <t>Produkcia súvisiaca s energetikou</t>
  </si>
  <si>
    <t>Medzispotreba (okrem energie)</t>
  </si>
  <si>
    <t>Pôdohospodárstvo a rybolov</t>
  </si>
  <si>
    <t>Priemysel</t>
  </si>
  <si>
    <t>Obchod, hotely a reštaurácie a doprava</t>
  </si>
  <si>
    <t>Finančné sprostredkovanie a nehnuteľnosti</t>
  </si>
  <si>
    <t>Verejná správa, školstvo, zdravotníctvo a ostatné služby</t>
  </si>
  <si>
    <t>Sept.</t>
  </si>
  <si>
    <t>Spolu v tis. ks</t>
  </si>
  <si>
    <r>
      <t xml:space="preserve">s. c. </t>
    </r>
    <r>
      <rPr>
        <vertAlign val="superscript"/>
        <sz val="10"/>
        <rFont val="Arial"/>
        <family val="2"/>
      </rPr>
      <t>1)</t>
    </r>
  </si>
  <si>
    <t>Počet zamestnancov</t>
  </si>
  <si>
    <t>Samozamestnávatelia</t>
  </si>
  <si>
    <t>Čisté dane z produktov</t>
  </si>
  <si>
    <t xml:space="preserve"> Pridaná hodnota</t>
  </si>
  <si>
    <t>TABUĽKA 10</t>
  </si>
  <si>
    <t>TABUĽKA 11</t>
  </si>
  <si>
    <t>TABUĽKA 15</t>
  </si>
  <si>
    <t>Tržby</t>
  </si>
  <si>
    <t>Ceny priemyselných výrobcov</t>
  </si>
  <si>
    <t>Spolu (medziročná zmena)</t>
  </si>
  <si>
    <t>Spolu bez energií a nespracovaných potravín (jadrová inflácia)</t>
  </si>
  <si>
    <t>Osobné a rekreačné služby</t>
  </si>
  <si>
    <t>Nájomné</t>
  </si>
  <si>
    <t xml:space="preserve">medziročná zmena v %, ak nie je uvedené inak </t>
  </si>
  <si>
    <t>Ceny výrobcov a nehnuteľností na bývanie</t>
  </si>
  <si>
    <t>medziročná zmena v %</t>
  </si>
  <si>
    <t>Poľnohospodárske výrobky</t>
  </si>
  <si>
    <t>Stavebné práce</t>
  </si>
  <si>
    <t>Stavebné materiály</t>
  </si>
  <si>
    <t>Jednotkové náklady práce (ULC)</t>
  </si>
  <si>
    <t>Kompenzácie na zamestnanca (b.c.)</t>
  </si>
  <si>
    <t>Produktivita práce (s.c.)</t>
  </si>
  <si>
    <t xml:space="preserve">Úrokové sadzby ECB </t>
  </si>
  <si>
    <t>v %, ak nie je uvedené inak</t>
  </si>
  <si>
    <t>1) Dňa 22. decembra 1998 ECB oznámila, že v období 4. až 21. januára 1999 v rámci výnimočného opatrenia zmenšuje rozpätie medzi jednodňovými sadzbami na 50 bázických bodov, aby umožnila trhovým účastníkom prispôsobiť sa novému režimu.</t>
  </si>
  <si>
    <t>5) Dňa 8. októbra 2008 vyhlásila ECB, že počnúc operáciami vysporiadanými 15. októbra 2008 budú hlavné refinančné operácie vykonávané ako tendre s fixnou úrokovou sadzbou pri plnej akceptácii ponúk s úrokou sadzbou pre hlavné refinančné operácie. Táto zmena nahradzuje prechádzajúce rozhodnutie (z rovnakého dňa) o znížení minimálnej akceptovanej sadzby o 50 bázických bodov  pre hlavné refinančné operácie vykonávané ako tendre s variabilnou sadzbou.</t>
  </si>
  <si>
    <t>v %</t>
  </si>
  <si>
    <t>Prečerpania bežných účtov a kreditné karty</t>
  </si>
  <si>
    <r>
      <t>Pohyblivá sadzba a 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do 1 roka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</si>
  <si>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 rok do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</si>
  <si>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</si>
  <si>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5 rokov do 10 rokov</t>
    </r>
  </si>
  <si>
    <r>
      <t>ZFS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nad 10 rokov</t>
    </r>
  </si>
  <si>
    <t>Zdroj: NBS.</t>
  </si>
  <si>
    <t xml:space="preserve">Úvery do 1 mil. </t>
  </si>
  <si>
    <t>Úvery nad 1 mil.</t>
  </si>
  <si>
    <t xml:space="preserve">Úrokové sadzby z nových vkladov </t>
  </si>
  <si>
    <t>Úrokové sadzby z nových vkladov a úverov v eurách</t>
  </si>
  <si>
    <t>v mil. EUR a medziročné zmeny v %; stavy a miery rastu ku koncu obdobia, transakcie počas obdobia</t>
  </si>
  <si>
    <t xml:space="preserve"> Vklady spolu</t>
  </si>
  <si>
    <t>Vklady Splatné na požiadanie</t>
  </si>
  <si>
    <t>Vklady spolu</t>
  </si>
  <si>
    <t xml:space="preserve"> Vklady s dohodnutou splatnosťou</t>
  </si>
  <si>
    <t xml:space="preserve">Vklady </t>
  </si>
  <si>
    <t xml:space="preserve">Úvery </t>
  </si>
  <si>
    <t>Úvery spolu</t>
  </si>
  <si>
    <t>Úvery do 1 roka</t>
  </si>
  <si>
    <t>Úvery nad 1 rok do 5 rokov</t>
  </si>
  <si>
    <t>Úvery nad 5 rokov</t>
  </si>
  <si>
    <t>Indexy priemyselnej a stavebnej produkcie</t>
  </si>
  <si>
    <t>medziročný rast v %</t>
  </si>
  <si>
    <t>Tržby odvetvia spolu</t>
  </si>
  <si>
    <r>
      <t xml:space="preserve">Zamestnanosť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</si>
  <si>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Miera nezamestnanosti v %</t>
  </si>
  <si>
    <t xml:space="preserve">Spolu              </t>
  </si>
  <si>
    <t>Zmena stavu zásob a cenností</t>
  </si>
  <si>
    <t>Podiel na HDP (%)</t>
  </si>
  <si>
    <t>Medziročné zmeny (%)</t>
  </si>
  <si>
    <t>Medzikvartálne zmeny (%, sezónne očistené)</t>
  </si>
  <si>
    <t>1) Počítané na základe spoločnej metodiky ECB.</t>
  </si>
  <si>
    <t>Zdroj: ŠÚ SR, NBS.</t>
  </si>
  <si>
    <t>Zdroj: ECB.</t>
  </si>
  <si>
    <t xml:space="preserve">    V kvartálnych údajoch jednoduchý priemer indexov rovankého obdobia minulého roka v stálych cenách za tri prislúchajúce mesiace.</t>
  </si>
  <si>
    <t>Zdroj: ŠÚ SR.</t>
  </si>
  <si>
    <t>Zdroj: ŠÚ SR a výpočty NBS.</t>
  </si>
  <si>
    <t>Výnosy</t>
  </si>
  <si>
    <t>Bežné transfery</t>
  </si>
  <si>
    <t xml:space="preserve">Kapitálový účet </t>
  </si>
  <si>
    <t>Priame investície</t>
  </si>
  <si>
    <t>Portfóliové investície</t>
  </si>
  <si>
    <t>Ostatné investície</t>
  </si>
  <si>
    <t xml:space="preserve">Finančný účet </t>
  </si>
  <si>
    <t>2007 Okt.</t>
  </si>
  <si>
    <t>2007 Nov.</t>
  </si>
  <si>
    <t>2007 Dec.</t>
  </si>
  <si>
    <t>2008 Jan.</t>
  </si>
  <si>
    <t>2008 Feb.</t>
  </si>
  <si>
    <t>2008 Mar.</t>
  </si>
  <si>
    <t>2008 Apr.</t>
  </si>
  <si>
    <t>2009 Feb.</t>
  </si>
  <si>
    <t>2009 Mar.</t>
  </si>
  <si>
    <t>2009 Apr.</t>
  </si>
  <si>
    <t>2009 Aug.</t>
  </si>
  <si>
    <t>2009 Sep.</t>
  </si>
  <si>
    <t>2009 Okt.</t>
  </si>
  <si>
    <t>2009 Nov.</t>
  </si>
  <si>
    <t>2009 Dec.</t>
  </si>
  <si>
    <t>2010 Jan.</t>
  </si>
  <si>
    <t>2010 Feb.</t>
  </si>
  <si>
    <t>2010 Mar.</t>
  </si>
  <si>
    <t>2010 Apr.</t>
  </si>
  <si>
    <t>2010 Júl</t>
  </si>
  <si>
    <t>2010 Aug.</t>
  </si>
  <si>
    <t>2010 Sep.</t>
  </si>
  <si>
    <t>2010 Okt.</t>
  </si>
  <si>
    <t>2010 Nov.</t>
  </si>
  <si>
    <t>2010 Dec.</t>
  </si>
  <si>
    <t>mil. EUR, ak nie je uvedené inak</t>
  </si>
  <si>
    <t>Platobná bilancia</t>
  </si>
  <si>
    <t>TABUĽKA 16</t>
  </si>
  <si>
    <t>Zdroj: NBS a ŠÚ SR.</t>
  </si>
  <si>
    <t xml:space="preserve">Bežný účet (% z HDP) </t>
  </si>
  <si>
    <t>Obchodná bilancia (% z HDP)</t>
  </si>
  <si>
    <t>Obchodovateľné tovary</t>
  </si>
  <si>
    <t xml:space="preserve">Rekreácia a kultúra </t>
  </si>
  <si>
    <t>Nábytok</t>
  </si>
  <si>
    <t>Hotely, kaviarne a reštaurácie</t>
  </si>
  <si>
    <t>Rozličné</t>
  </si>
  <si>
    <t>Miera dlhu (% z HDP)</t>
  </si>
  <si>
    <t>medziročné zmeny (%), ak nie je uvedené inak</t>
  </si>
  <si>
    <t>Bilancia štátneho rozpočtu (mil. EUR)</t>
  </si>
  <si>
    <t>Saldo ŠR</t>
  </si>
  <si>
    <t>Daňové príjmy</t>
  </si>
  <si>
    <t>Bežné výdavky</t>
  </si>
  <si>
    <t xml:space="preserve">Kapitálové výdavky </t>
  </si>
  <si>
    <t>Daň z príjmu fyzických osôb</t>
  </si>
  <si>
    <t>Daň z príjmu právnických osôb</t>
  </si>
  <si>
    <t>Daň z pridanej hodnoty</t>
  </si>
  <si>
    <t>Spotrebné dane</t>
  </si>
  <si>
    <t>Zdroj: MF SR a výpočty NBS.</t>
  </si>
  <si>
    <t>TABUĽKA 17</t>
  </si>
  <si>
    <t>Štátny rozpočet</t>
  </si>
  <si>
    <t>Miera nezamestnanosti (%)</t>
  </si>
  <si>
    <r>
      <t xml:space="preserve">b. c. </t>
    </r>
    <r>
      <rPr>
        <vertAlign val="superscript"/>
        <sz val="10"/>
        <rFont val="Arial"/>
        <family val="2"/>
      </rPr>
      <t>2)</t>
    </r>
  </si>
  <si>
    <t>2) V bežných cenách.</t>
  </si>
  <si>
    <t xml:space="preserve"> - </t>
  </si>
  <si>
    <t>Priemyselní výrobcovia podľa sektorov konečného použitia (MIG)</t>
  </si>
  <si>
    <t>kumulatívy v mil. EUR, ak nie je uvedené inak</t>
  </si>
  <si>
    <t>ROMR = 100, zmena v %</t>
  </si>
  <si>
    <t>Vybrané ukazovatele hospodárskeho a menového vývoja SR</t>
  </si>
  <si>
    <t>Predmety krátkodobej spotreby</t>
  </si>
  <si>
    <t>Úvery na nákup nehnuteľností</t>
  </si>
  <si>
    <t>1) Začiatočná fixácia sadzby.</t>
  </si>
  <si>
    <t>ROMR = 100</t>
  </si>
  <si>
    <t xml:space="preserve">M1 </t>
  </si>
  <si>
    <r>
      <t xml:space="preserve">M2-M1 </t>
    </r>
  </si>
  <si>
    <t>Spolu (percentuálna zmena oproti predchádzajúcemu obdobiu)</t>
  </si>
  <si>
    <t>Ťažba a dobývanie</t>
  </si>
  <si>
    <t>Vodné,</t>
  </si>
  <si>
    <t>Priemyselní výrobcovia podľa sekcií a subsekcií aktivít (CPA)</t>
  </si>
  <si>
    <t>Veľkoobchod</t>
  </si>
  <si>
    <t>1) V stálych cenách z decembra 2005.</t>
  </si>
  <si>
    <t>Ubytovanie</t>
  </si>
  <si>
    <t>Činnosti reštaurácií a pohostinstiev</t>
  </si>
  <si>
    <t>Vybrané trhové služby</t>
  </si>
  <si>
    <t xml:space="preserve">Registrácie nových osobných a malých úžitkových automobilov </t>
  </si>
  <si>
    <t>2) Vzťahujúce sa k obdobiu roku 2009.</t>
  </si>
  <si>
    <t>2005 Jan.</t>
  </si>
  <si>
    <t>2005 Feb.</t>
  </si>
  <si>
    <t>2005 Mar.</t>
  </si>
  <si>
    <t>2005 Apr.</t>
  </si>
  <si>
    <t>2005 Aug.</t>
  </si>
  <si>
    <t>2005 Sep.</t>
  </si>
  <si>
    <t>2005 Okt.</t>
  </si>
  <si>
    <t>2005 Nov.</t>
  </si>
  <si>
    <t>2005 Dec.</t>
  </si>
  <si>
    <t>2006 Jan.</t>
  </si>
  <si>
    <t>2006 Feb.</t>
  </si>
  <si>
    <t>2006 Mar.</t>
  </si>
  <si>
    <t>2006 Aug.</t>
  </si>
  <si>
    <t>2006 Sep.</t>
  </si>
  <si>
    <t>2006 Okt.</t>
  </si>
  <si>
    <t>2006 Nov.</t>
  </si>
  <si>
    <t>2006 Dec.</t>
  </si>
  <si>
    <t>2007 Jan.</t>
  </si>
  <si>
    <t>2007 Feb.</t>
  </si>
  <si>
    <t>2007 Mar.</t>
  </si>
  <si>
    <t>2007 Aug.</t>
  </si>
  <si>
    <t>2007 Sep.</t>
  </si>
  <si>
    <t>Zrážková daň</t>
  </si>
  <si>
    <t>Nedaňové príjmy</t>
  </si>
  <si>
    <t>Granty a transfery</t>
  </si>
  <si>
    <t xml:space="preserve">Zahraničné transfery </t>
  </si>
  <si>
    <t>Ostatné dane</t>
  </si>
  <si>
    <t>Nehnuteľnosti na bývanie</t>
  </si>
  <si>
    <t>Zdroj: ŠÚ SR, Eurostat, ZAP SR a výpočty NBS.</t>
  </si>
  <si>
    <t>Poznámka: Všetky údaje sú prepočítané podľa novej metodiky (sú súčtom rezidentov-tuzemsko a rezidentov-ostatné členské štáty eurozóny).</t>
  </si>
  <si>
    <t>v mil. EUR; stavy ku koncu obdobia</t>
  </si>
  <si>
    <r>
      <t xml:space="preserve">Obeživo </t>
    </r>
    <r>
      <rPr>
        <vertAlign val="superscript"/>
        <sz val="10"/>
        <rFont val="Arial"/>
        <family val="2"/>
      </rPr>
      <t>2)</t>
    </r>
  </si>
  <si>
    <t xml:space="preserve">  1) Údaje do konca roku 2008 (pred vstupom Slovenska do eurozóny) zodpovedajú vykázaným štatistickým údajom menových agregátov Slovenska, ktoré boli prepočítané zo Sk do eur</t>
  </si>
  <si>
    <t>Obeživo</t>
  </si>
  <si>
    <r>
      <t xml:space="preserve">Menové agregáty a protipoložky k M3 - príspevok tuzemských PFI k menovým agregátom a protipoložkám eurozóny </t>
    </r>
    <r>
      <rPr>
        <b/>
        <vertAlign val="superscript"/>
        <sz val="12"/>
        <rFont val="Arial"/>
        <family val="2"/>
      </rPr>
      <t>2)</t>
    </r>
  </si>
  <si>
    <t xml:space="preserve">      konverzným kurzom 30,1260 SKK/EUR. </t>
  </si>
  <si>
    <r>
      <t xml:space="preserve">M3 na analytické účely </t>
    </r>
    <r>
      <rPr>
        <vertAlign val="superscript"/>
        <sz val="10"/>
        <rFont val="Arial"/>
        <family val="2"/>
      </rPr>
      <t>1)</t>
    </r>
  </si>
  <si>
    <r>
      <t xml:space="preserve">2009 Jan. </t>
    </r>
    <r>
      <rPr>
        <vertAlign val="superscript"/>
        <sz val="10"/>
        <rFont val="Arial"/>
        <family val="2"/>
      </rPr>
      <t>2)</t>
    </r>
  </si>
  <si>
    <r>
      <t>Administratívne ceny</t>
    </r>
    <r>
      <rPr>
        <vertAlign val="superscript"/>
        <sz val="10"/>
        <rFont val="Arial"/>
        <family val="2"/>
      </rPr>
      <t>1)</t>
    </r>
  </si>
  <si>
    <t>Príjmy spolu</t>
  </si>
  <si>
    <t>Výdavky spolu</t>
  </si>
  <si>
    <t>2) spolu bez prečerpaní bežných účtov a kreditných kariet</t>
  </si>
  <si>
    <r>
      <t>Spolu</t>
    </r>
    <r>
      <rPr>
        <vertAlign val="superscript"/>
        <sz val="10"/>
        <rFont val="Arial"/>
        <family val="2"/>
      </rPr>
      <t>2)</t>
    </r>
  </si>
  <si>
    <t>Konjunkturálne prieskumy</t>
  </si>
  <si>
    <t>Indikátor dôvery v priemysle</t>
  </si>
  <si>
    <t>Indikátor spotrebiteľskej dôvery</t>
  </si>
  <si>
    <t>Súčasná úroveň dopytu</t>
  </si>
  <si>
    <t>Súčasné zásoby hotových výrobkov</t>
  </si>
  <si>
    <t>Očakávaná priemyselná produkcia</t>
  </si>
  <si>
    <t>Finančná situácia domácností (nasledujúcich 12 mesiacov)</t>
  </si>
  <si>
    <t>Predpokladaný vývoj ekonomiky (nasledujúcich 12 mesiacov)</t>
  </si>
  <si>
    <t>Očakávaná nezamestananosť (nasledujúcich 12 mesiacov)</t>
  </si>
  <si>
    <t>Predpokladaný vývoj úspor domácností (nasledujúcich 12 mesiacov)</t>
  </si>
  <si>
    <t>2006 Apr.</t>
  </si>
  <si>
    <t>2007 Apr.</t>
  </si>
  <si>
    <t>Indikátor dôvery v stavebníctve</t>
  </si>
  <si>
    <t>Indikátor dôvery v maloobchode</t>
  </si>
  <si>
    <t>Indikátor dôvery v službách</t>
  </si>
  <si>
    <t>Očakávaný počet zamestnancov</t>
  </si>
  <si>
    <t>Trend podnikateľskej situácie</t>
  </si>
  <si>
    <t>Zásoby tovarov</t>
  </si>
  <si>
    <t>Očakávaná podnikateľská situácia</t>
  </si>
  <si>
    <t>Očakávaný dopyt</t>
  </si>
  <si>
    <t>Zdroj: Európska Komisia.</t>
  </si>
  <si>
    <t>1) Rozdiel percent respondentov odpovedajúcich pozitívne a negatívne.</t>
  </si>
  <si>
    <t xml:space="preserve">2) Indikátor ekonomického sentimentu sa skladá z indikátora dôvery v priemysle, službách, u spotrebiteľov, stavebníctve a maloobchode. Indikátor dôvery v priemysle má váhu 40%, </t>
  </si>
  <si>
    <t xml:space="preserve">indikátor dôvery v službách 30%, indikátor spotrebiteľskej dôvery 20%, indikátor dôvery v stavebníctve 5% a indikátor dôvery v maloobchode 5%. Hodnoty ekonomického </t>
  </si>
  <si>
    <t>3) Údaje sa zhromaždujú v januári, apríli, júli a októbri. Štvrťročné hodnoty sú priemerom dvoch po sebe idúcich prieskumov. Ročné dáta sú počítané zo štvrťročných priemerov.</t>
  </si>
  <si>
    <t>4) Indikátory dôvery sú počítané ako priemery jednotlivých komponentov, zásoby (č.4  a 17) a nezamestnanosť (č. 10) sú vo výpočoch použité s opačným znamienkom.</t>
  </si>
  <si>
    <t>Menové agregáty a protipoložky k M3</t>
  </si>
  <si>
    <t xml:space="preserve">  2) Údaje od januára 2009 (po vstupe Slovenska do eurozóny od 1. januára 2009) predstavujú príspevok Slovenska k menovým agregátom EMU. Výpočet objemu obeživa od januára 2009</t>
  </si>
  <si>
    <t xml:space="preserve">      na základe stanoveného kľúča ECB, obsahuje hodnotu bankoviek na základe podielu NBS na celkovej emisii eurozóny.</t>
  </si>
  <si>
    <t xml:space="preserve">2009 Febr. </t>
  </si>
  <si>
    <t>Ťažba a dobývanie, priemyselná výroba</t>
  </si>
  <si>
    <t>Energetika</t>
  </si>
  <si>
    <t>Polotovary a investičný majetok</t>
  </si>
  <si>
    <t>Spotrebné tovary</t>
  </si>
  <si>
    <t>Energetika okrem dodávka elektriny, plynu, pary a studeného vzduchu a dodávky vody</t>
  </si>
  <si>
    <t>Polotovary</t>
  </si>
  <si>
    <t>Investičný majetok</t>
  </si>
  <si>
    <t>Spotrebné tovary dlhodobej spotreby</t>
  </si>
  <si>
    <t>Spotrebné tovary krátkodobej potreby</t>
  </si>
  <si>
    <t>Spotrebné tovary bez potravín, nápojov a tabaku</t>
  </si>
  <si>
    <t>Zdroj: ŠÚ SR, Eurostat a výpočty NBS.</t>
  </si>
  <si>
    <t>Tržby podľa skupín konečného použitia produkcie (Main Industrial Groupings)</t>
  </si>
  <si>
    <r>
      <t>s. c.</t>
    </r>
    <r>
      <rPr>
        <vertAlign val="superscript"/>
        <sz val="10"/>
        <rFont val="Arial"/>
        <family val="2"/>
      </rPr>
      <t xml:space="preserve"> 3)</t>
    </r>
  </si>
  <si>
    <r>
      <t xml:space="preserve">percentuálne saldá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>, pokiaľ nie je uvedené inak; sezónne očistené dáta</t>
    </r>
  </si>
  <si>
    <r>
      <t xml:space="preserve">Indikátor ekonomického sentimentu 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(dlhodobý priemer =100)</t>
    </r>
  </si>
  <si>
    <r>
      <t xml:space="preserve">Využitie výrobných kapacít 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(v %)</t>
    </r>
  </si>
  <si>
    <t>TABUĽKA 18</t>
  </si>
  <si>
    <t>sentimentu nad (pod)100 vyjadrujú nad priemer (pod priemer) ekonomického sentimentu za obdobie 1993-2009.</t>
  </si>
  <si>
    <t>Dlhodobé finančné pasíva</t>
  </si>
  <si>
    <t>Pohľadávky PFI a cenné papiere za sektor verejnej správy</t>
  </si>
  <si>
    <t>Pohľadávky PFI a cenné papiere za sektor ostatní rezidenti</t>
  </si>
  <si>
    <t>Čisté zahraničné aktíva</t>
  </si>
  <si>
    <t>Z toho pohľadávky banky</t>
  </si>
  <si>
    <t>Indikátor ekonomického sentimentu (dlhodobý priemer = 100)</t>
  </si>
  <si>
    <t>medziročné zmeny v %, ak nie je uvedené inak</t>
  </si>
  <si>
    <t>Priemysel spolu (index, 2005=100)</t>
  </si>
  <si>
    <t>Dodávka elektriny, plynu, pary a studeného vzduchu</t>
  </si>
  <si>
    <r>
      <t xml:space="preserve">Priemyselná produkcia podľa MIG </t>
    </r>
    <r>
      <rPr>
        <vertAlign val="superscript"/>
        <sz val="10"/>
        <rFont val="Arial"/>
        <family val="2"/>
      </rPr>
      <t>2)</t>
    </r>
  </si>
  <si>
    <r>
      <t xml:space="preserve">Medzimesačné percentuálne zmeny </t>
    </r>
    <r>
      <rPr>
        <vertAlign val="superscript"/>
        <sz val="10"/>
        <rFont val="Arial"/>
        <family val="2"/>
      </rPr>
      <t>1)</t>
    </r>
  </si>
  <si>
    <t>TABUĽKA 13</t>
  </si>
  <si>
    <t>(index 2005 = 100)</t>
  </si>
  <si>
    <t>3) V stálych cenách z decembra 2000.</t>
  </si>
  <si>
    <t>Informácie a komunikácia</t>
  </si>
  <si>
    <t>1) V bežných cenách.</t>
  </si>
  <si>
    <t>20005 Júl</t>
  </si>
  <si>
    <t>20006 Júl</t>
  </si>
  <si>
    <t>20007 Júl</t>
  </si>
  <si>
    <t>20008 Júl</t>
  </si>
  <si>
    <t>20009 Júl</t>
  </si>
  <si>
    <t>1) agregát M3 na analytické účely zahŕňa pod položkou obeživo len reálnu emisiu v držbe verejnosti (podľa metodiky používanej do konca roka 2008).</t>
  </si>
  <si>
    <t>Zdroj: ŠÚ SR, MF SR, Európska komisia, NBS.</t>
  </si>
  <si>
    <r>
      <t xml:space="preserve">Spolu </t>
    </r>
    <r>
      <rPr>
        <vertAlign val="superscript"/>
        <sz val="10"/>
        <rFont val="Arial"/>
        <family val="2"/>
      </rPr>
      <t>4)</t>
    </r>
  </si>
  <si>
    <t>2016 Máj</t>
  </si>
  <si>
    <t>2017 Máj</t>
  </si>
  <si>
    <t>2018 Máj</t>
  </si>
  <si>
    <t>2019 Máj</t>
  </si>
  <si>
    <t>2020 Máj</t>
  </si>
  <si>
    <t>2021 Máj</t>
  </si>
  <si>
    <t>2022 Máj</t>
  </si>
  <si>
    <t>2023 Máj</t>
  </si>
  <si>
    <t>2024 Máj</t>
  </si>
  <si>
    <t>2025 Máj</t>
  </si>
  <si>
    <t>2026 Máj</t>
  </si>
  <si>
    <t>2027 Máj</t>
  </si>
  <si>
    <t>2028 Máj</t>
  </si>
  <si>
    <t xml:space="preserve">2009 Máj </t>
  </si>
  <si>
    <t>TABUĽKA 19</t>
  </si>
  <si>
    <t>Priemerná nominálna mzda</t>
  </si>
  <si>
    <r>
      <t xml:space="preserve">Mzdy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 </t>
    </r>
  </si>
  <si>
    <t>Finančné sprostredkovanie</t>
  </si>
  <si>
    <t>Školstvo</t>
  </si>
  <si>
    <t>Zdravotníctvo a sociálna starostlivosť</t>
  </si>
  <si>
    <t xml:space="preserve">Priemysel </t>
  </si>
  <si>
    <t>Doprava  a skladovanie</t>
  </si>
  <si>
    <t>Ubytovacie a stravovacie služby</t>
  </si>
  <si>
    <t>Informácie a komunikácie</t>
  </si>
  <si>
    <t>Finančné a poisťovacie činnosti</t>
  </si>
  <si>
    <t>Činnosti v oblasti nehnuteľností</t>
  </si>
  <si>
    <t>Odborné, vedecké a technické činnosti</t>
  </si>
  <si>
    <t>Vzdelávanie</t>
  </si>
  <si>
    <t>Umenie, zábava a rekreácia</t>
  </si>
  <si>
    <t>Ostatné činnosti</t>
  </si>
  <si>
    <r>
      <t>b. c.</t>
    </r>
    <r>
      <rPr>
        <vertAlign val="superscript"/>
        <sz val="10"/>
        <rFont val="Arial"/>
        <family val="2"/>
      </rPr>
      <t xml:space="preserve"> 1)</t>
    </r>
  </si>
  <si>
    <r>
      <t>stočné</t>
    </r>
    <r>
      <rPr>
        <b/>
        <vertAlign val="superscript"/>
        <sz val="11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</si>
  <si>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od 1.1.2009 v súlade s NACE Rev. 2. </t>
    </r>
  </si>
  <si>
    <t>2) rozdelenie podľa skupín konečného použitia produkcie (Main Industrial Groupings).</t>
  </si>
  <si>
    <t>1) ESA 95.</t>
  </si>
  <si>
    <t>1) Štatistické výkazníctvo.</t>
  </si>
  <si>
    <t xml:space="preserve">        Q2</t>
  </si>
  <si>
    <t>EUR</t>
  </si>
  <si>
    <t>2) Údaje do roku 2008 sú podľa OKEČ, od roku 2009 podľa NACE.</t>
  </si>
  <si>
    <t>Poľnohospodárstvo, lesníctvo a rybolov</t>
  </si>
  <si>
    <t>Administratívne a podporné služby</t>
  </si>
  <si>
    <t>Zdravotníctvo a sociálna pomoc</t>
  </si>
  <si>
    <t>2) Mesačné údaje do roku 2009 sú podľa NACE, všetky ostatné údaje sú podľa OKEČ.</t>
  </si>
  <si>
    <t>Veľkoobchod a maloobchod, oprava motorových vozidiel a motocyklov</t>
  </si>
  <si>
    <t>Veľkoobchod a maloobchod a opravárenské činnosti</t>
  </si>
  <si>
    <t>Nehnuteľnosti, prenájom a obchodné služby</t>
  </si>
  <si>
    <t>Ostatné verejné, sociálne a osobné služby</t>
  </si>
  <si>
    <t>Verejná správa, obrana a sociálne zabezpečenie</t>
  </si>
  <si>
    <t>Produkty poľnohospodárstva a rybárstva</t>
  </si>
  <si>
    <t>Doprava, skladovanie, pošty a telekomunikácie</t>
  </si>
  <si>
    <t>Zdroj: ŠÚSR, výpočty NBS; očistené od vplyvu počtu pracovných dní, sezónne neočistené (ak nie je uvedené inak).</t>
  </si>
  <si>
    <t>1) sezónne očistené údaje (očistené od vplyvu počtu pracovných dní - okrem stavebnej produkcie, ktorá je len sezónne očistená).</t>
  </si>
  <si>
    <t xml:space="preserve">2009 Júl </t>
  </si>
  <si>
    <t xml:space="preserve">2009 Q2 </t>
  </si>
  <si>
    <t xml:space="preserve">Informácie a komunikácia </t>
  </si>
  <si>
    <t xml:space="preserve">Predaj a oprava motorových vozidiel </t>
  </si>
  <si>
    <r>
      <t xml:space="preserve">2009 Q1   </t>
    </r>
    <r>
      <rPr>
        <vertAlign val="superscript"/>
        <sz val="10"/>
        <rFont val="Arial"/>
        <family val="0"/>
      </rPr>
      <t>2)</t>
    </r>
  </si>
  <si>
    <t>2009 Sept.</t>
  </si>
  <si>
    <t>2009 August</t>
  </si>
  <si>
    <t>Saldo verejných financií (% z HDP)</t>
  </si>
  <si>
    <t xml:space="preserve">           </t>
  </si>
  <si>
    <t xml:space="preserve">        Q3</t>
  </si>
  <si>
    <t xml:space="preserve">2009 September </t>
  </si>
  <si>
    <t>2009 Október</t>
  </si>
  <si>
    <r>
      <t xml:space="preserve">2009 Mar. 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</si>
</sst>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#,##0.000"/>
    <numFmt numFmtId="173" formatCode="0.000000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1B]d\.\ mmmm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00000000000000000"/>
    <numFmt numFmtId="188" formatCode="#,##0.0000"/>
    <numFmt numFmtId="189" formatCode="[$-41B]mmm\-yy;@"/>
    <numFmt numFmtId="190" formatCode="0.0000000000"/>
    <numFmt numFmtId="191" formatCode="0.00000000000"/>
    <numFmt numFmtId="192" formatCode="mmm/yyyy"/>
    <numFmt numFmtId="193" formatCode="000\ 00"/>
    <numFmt numFmtId="194" formatCode="0.000000000000"/>
    <numFmt numFmtId="195" formatCode="yyyy\ /\ mm"/>
    <numFmt numFmtId="196" formatCode="[$-F400]h:mm:ss\ AM/PM"/>
  </numFmts>
  <fonts count="24">
    <font>
      <sz val="11"/>
      <name val="Arial"/>
      <family val="0"/>
    </font>
    <font>
      <sz val="8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name val="MS Sans Serif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CE"/>
      <family val="0"/>
    </font>
    <font>
      <sz val="12"/>
      <name val="Arial CE"/>
      <family val="0"/>
    </font>
    <font>
      <sz val="11"/>
      <name val="Arial CE"/>
      <family val="2"/>
    </font>
    <font>
      <sz val="12"/>
      <name val="ArialCE"/>
      <family val="0"/>
    </font>
    <font>
      <b/>
      <sz val="11"/>
      <name val="Arial CE"/>
      <family val="2"/>
    </font>
    <font>
      <b/>
      <sz val="12"/>
      <name val="Arial"/>
      <family val="2"/>
    </font>
    <font>
      <i/>
      <sz val="10"/>
      <name val="Arial"/>
      <family val="0"/>
    </font>
    <font>
      <vertAlign val="superscript"/>
      <sz val="10"/>
      <name val="Arial"/>
      <family val="2"/>
    </font>
    <font>
      <sz val="12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sz val="11"/>
      <color indexed="10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64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28">
      <alignment/>
      <protection/>
    </xf>
    <xf numFmtId="0" fontId="2" fillId="0" borderId="1" xfId="28" applyBorder="1">
      <alignment/>
      <protection/>
    </xf>
    <xf numFmtId="0" fontId="2" fillId="0" borderId="3" xfId="28" applyBorder="1">
      <alignment/>
      <protection/>
    </xf>
    <xf numFmtId="0" fontId="2" fillId="0" borderId="1" xfId="28" applyFont="1" applyBorder="1">
      <alignment/>
      <protection/>
    </xf>
    <xf numFmtId="164" fontId="2" fillId="0" borderId="0" xfId="28" applyNumberFormat="1" applyFont="1" applyBorder="1" applyAlignment="1">
      <alignment horizontal="right"/>
      <protection/>
    </xf>
    <xf numFmtId="0" fontId="2" fillId="0" borderId="0" xfId="28" applyFont="1">
      <alignment/>
      <protection/>
    </xf>
    <xf numFmtId="172" fontId="2" fillId="0" borderId="0" xfId="28" applyNumberFormat="1">
      <alignment/>
      <protection/>
    </xf>
    <xf numFmtId="164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4" xfId="28" applyFont="1" applyBorder="1" applyAlignment="1">
      <alignment horizontal="right" wrapText="1"/>
      <protection/>
    </xf>
    <xf numFmtId="0" fontId="2" fillId="0" borderId="4" xfId="28" applyFont="1" applyFill="1" applyBorder="1" applyAlignment="1">
      <alignment horizontal="right" wrapText="1"/>
      <protection/>
    </xf>
    <xf numFmtId="0" fontId="2" fillId="0" borderId="4" xfId="28" applyFont="1" applyBorder="1" applyAlignment="1">
      <alignment horizontal="right" wrapText="1"/>
      <protection/>
    </xf>
    <xf numFmtId="164" fontId="2" fillId="0" borderId="15" xfId="0" applyNumberFormat="1" applyFont="1" applyBorder="1" applyAlignment="1">
      <alignment/>
    </xf>
    <xf numFmtId="0" fontId="13" fillId="0" borderId="0" xfId="27" applyNumberFormat="1" applyFont="1" applyAlignment="1">
      <alignment horizontal="right"/>
      <protection/>
    </xf>
    <xf numFmtId="164" fontId="2" fillId="0" borderId="7" xfId="0" applyNumberFormat="1" applyFont="1" applyBorder="1" applyAlignment="1">
      <alignment/>
    </xf>
    <xf numFmtId="0" fontId="14" fillId="0" borderId="0" xfId="0" applyFont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64" fontId="2" fillId="0" borderId="10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0" fontId="2" fillId="0" borderId="0" xfId="28" applyFont="1">
      <alignment/>
      <protection/>
    </xf>
    <xf numFmtId="0" fontId="17" fillId="0" borderId="0" xfId="28" applyFont="1">
      <alignment/>
      <protection/>
    </xf>
    <xf numFmtId="0" fontId="14" fillId="0" borderId="0" xfId="28" applyFont="1">
      <alignment/>
      <protection/>
    </xf>
    <xf numFmtId="0" fontId="2" fillId="0" borderId="10" xfId="28" applyBorder="1">
      <alignment/>
      <protection/>
    </xf>
    <xf numFmtId="0" fontId="2" fillId="0" borderId="8" xfId="28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69" fontId="1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7" xfId="0" applyFont="1" applyBorder="1" applyAlignment="1">
      <alignment horizontal="center" wrapText="1"/>
    </xf>
    <xf numFmtId="0" fontId="5" fillId="0" borderId="0" xfId="30" applyFont="1" applyBorder="1">
      <alignment/>
      <protection/>
    </xf>
    <xf numFmtId="0" fontId="2" fillId="0" borderId="0" xfId="30" applyBorder="1">
      <alignment/>
      <protection/>
    </xf>
    <xf numFmtId="0" fontId="2" fillId="0" borderId="0" xfId="30">
      <alignment/>
      <protection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7" fillId="0" borderId="0" xfId="0" applyFont="1" applyAlignment="1">
      <alignment/>
    </xf>
    <xf numFmtId="0" fontId="2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64" fontId="2" fillId="0" borderId="9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26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9" fillId="0" borderId="0" xfId="25" applyFont="1" applyBorder="1" applyAlignment="1">
      <alignment horizontal="right"/>
      <protection/>
    </xf>
    <xf numFmtId="164" fontId="9" fillId="0" borderId="0" xfId="25" applyNumberFormat="1" applyFont="1" applyBorder="1" applyAlignment="1">
      <alignment horizontal="right"/>
      <protection/>
    </xf>
    <xf numFmtId="0" fontId="12" fillId="0" borderId="0" xfId="25" applyFont="1" applyBorder="1" applyAlignment="1">
      <alignment horizontal="right"/>
      <protection/>
    </xf>
    <xf numFmtId="164" fontId="4" fillId="0" borderId="0" xfId="27" applyNumberFormat="1" applyFont="1" applyBorder="1" applyAlignment="1">
      <alignment horizontal="right"/>
      <protection/>
    </xf>
    <xf numFmtId="0" fontId="2" fillId="0" borderId="15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6" xfId="0" applyFont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4" fillId="0" borderId="10" xfId="27" applyNumberFormat="1" applyFont="1" applyBorder="1" applyAlignment="1">
      <alignment horizontal="right"/>
      <protection/>
    </xf>
    <xf numFmtId="0" fontId="2" fillId="0" borderId="1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5" xfId="28" applyFont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/>
    </xf>
    <xf numFmtId="0" fontId="2" fillId="0" borderId="15" xfId="28" applyFont="1" applyBorder="1" applyAlignment="1">
      <alignment horizontal="center" wrapText="1"/>
      <protection/>
    </xf>
    <xf numFmtId="0" fontId="2" fillId="0" borderId="2" xfId="28" applyFont="1" applyBorder="1" applyAlignment="1">
      <alignment horizontal="center" wrapText="1"/>
      <protection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top" wrapText="1"/>
    </xf>
    <xf numFmtId="14" fontId="2" fillId="0" borderId="1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/>
    </xf>
    <xf numFmtId="14" fontId="2" fillId="0" borderId="1" xfId="0" applyNumberFormat="1" applyFont="1" applyBorder="1" applyAlignment="1">
      <alignment horizontal="right" wrapText="1"/>
    </xf>
    <xf numFmtId="14" fontId="2" fillId="0" borderId="8" xfId="0" applyNumberFormat="1" applyFont="1" applyBorder="1" applyAlignment="1">
      <alignment/>
    </xf>
    <xf numFmtId="14" fontId="2" fillId="0" borderId="3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 horizontal="right" wrapText="1"/>
    </xf>
    <xf numFmtId="10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6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7" xfId="28" applyFont="1" applyBorder="1" applyAlignment="1">
      <alignment horizontal="center" wrapText="1"/>
      <protection/>
    </xf>
    <xf numFmtId="0" fontId="2" fillId="0" borderId="0" xfId="28" applyFont="1" applyBorder="1">
      <alignment/>
      <protection/>
    </xf>
    <xf numFmtId="0" fontId="2" fillId="0" borderId="4" xfId="28" applyBorder="1" applyAlignment="1">
      <alignment horizontal="center"/>
      <protection/>
    </xf>
    <xf numFmtId="0" fontId="2" fillId="0" borderId="4" xfId="28" applyBorder="1" applyAlignment="1">
      <alignment horizontal="center" wrapText="1"/>
      <protection/>
    </xf>
    <xf numFmtId="0" fontId="2" fillId="0" borderId="7" xfId="28" applyBorder="1" applyAlignment="1">
      <alignment horizontal="center"/>
      <protection/>
    </xf>
    <xf numFmtId="0" fontId="2" fillId="0" borderId="5" xfId="28" applyFont="1" applyBorder="1" applyAlignment="1">
      <alignment horizontal="center"/>
      <protection/>
    </xf>
    <xf numFmtId="0" fontId="2" fillId="0" borderId="7" xfId="28" applyFont="1" applyBorder="1">
      <alignment/>
      <protection/>
    </xf>
    <xf numFmtId="0" fontId="2" fillId="0" borderId="4" xfId="28" applyFont="1" applyBorder="1">
      <alignment/>
      <protection/>
    </xf>
    <xf numFmtId="0" fontId="2" fillId="0" borderId="3" xfId="28" applyFont="1" applyBorder="1">
      <alignment/>
      <protection/>
    </xf>
    <xf numFmtId="172" fontId="2" fillId="0" borderId="0" xfId="28" applyNumberFormat="1" applyFont="1" applyBorder="1" applyAlignment="1">
      <alignment horizontal="right"/>
      <protection/>
    </xf>
    <xf numFmtId="164" fontId="2" fillId="0" borderId="2" xfId="28" applyNumberFormat="1" applyFont="1" applyBorder="1">
      <alignment/>
      <protection/>
    </xf>
    <xf numFmtId="164" fontId="2" fillId="0" borderId="0" xfId="28" applyNumberFormat="1" applyFont="1" applyBorder="1">
      <alignment/>
      <protection/>
    </xf>
    <xf numFmtId="164" fontId="2" fillId="0" borderId="0" xfId="28" applyNumberFormat="1" applyFont="1" applyBorder="1" applyAlignment="1">
      <alignment horizontal="center"/>
      <protection/>
    </xf>
    <xf numFmtId="0" fontId="2" fillId="0" borderId="8" xfId="28" applyFont="1" applyBorder="1">
      <alignment/>
      <protection/>
    </xf>
    <xf numFmtId="164" fontId="2" fillId="0" borderId="10" xfId="28" applyNumberFormat="1" applyFont="1" applyBorder="1">
      <alignment/>
      <protection/>
    </xf>
    <xf numFmtId="4" fontId="2" fillId="0" borderId="2" xfId="28" applyNumberFormat="1" applyFont="1" applyBorder="1" applyAlignment="1">
      <alignment horizontal="right"/>
      <protection/>
    </xf>
    <xf numFmtId="4" fontId="2" fillId="0" borderId="0" xfId="28" applyNumberFormat="1" applyFont="1" applyBorder="1" applyAlignment="1">
      <alignment horizontal="right"/>
      <protection/>
    </xf>
    <xf numFmtId="4" fontId="2" fillId="0" borderId="10" xfId="28" applyNumberFormat="1" applyFont="1" applyBorder="1" applyAlignment="1">
      <alignment horizontal="right"/>
      <protection/>
    </xf>
    <xf numFmtId="0" fontId="2" fillId="0" borderId="10" xfId="28" applyFont="1" applyBorder="1" applyAlignment="1">
      <alignment horizontal="right" wrapText="1"/>
      <protection/>
    </xf>
    <xf numFmtId="0" fontId="2" fillId="0" borderId="5" xfId="28" applyFont="1" applyBorder="1">
      <alignment/>
      <protection/>
    </xf>
    <xf numFmtId="0" fontId="2" fillId="0" borderId="4" xfId="28" applyFont="1" applyBorder="1" applyAlignment="1">
      <alignment horizontal="center"/>
      <protection/>
    </xf>
    <xf numFmtId="0" fontId="2" fillId="0" borderId="4" xfId="28" applyFont="1" applyBorder="1" applyAlignment="1">
      <alignment horizontal="center" wrapText="1"/>
      <protection/>
    </xf>
    <xf numFmtId="0" fontId="5" fillId="0" borderId="0" xfId="0" applyFont="1" applyAlignment="1">
      <alignment/>
    </xf>
    <xf numFmtId="0" fontId="2" fillId="0" borderId="0" xfId="30" applyFont="1">
      <alignment/>
      <protection/>
    </xf>
    <xf numFmtId="0" fontId="2" fillId="0" borderId="4" xfId="28" applyFont="1" applyBorder="1" applyAlignment="1">
      <alignment horizontal="center" wrapText="1"/>
      <protection/>
    </xf>
    <xf numFmtId="164" fontId="2" fillId="0" borderId="10" xfId="28" applyNumberFormat="1" applyFont="1" applyBorder="1" applyAlignment="1">
      <alignment horizontal="right"/>
      <protection/>
    </xf>
    <xf numFmtId="0" fontId="2" fillId="0" borderId="5" xfId="28" applyBorder="1" applyAlignment="1">
      <alignment horizontal="center" wrapText="1"/>
      <protection/>
    </xf>
    <xf numFmtId="0" fontId="2" fillId="0" borderId="14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2" fillId="0" borderId="8" xfId="0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right"/>
    </xf>
    <xf numFmtId="3" fontId="2" fillId="0" borderId="0" xfId="31" applyNumberFormat="1" applyFont="1">
      <alignment/>
      <protection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right"/>
    </xf>
    <xf numFmtId="165" fontId="2" fillId="0" borderId="0" xfId="31" applyNumberFormat="1" applyFont="1">
      <alignment/>
      <protection/>
    </xf>
    <xf numFmtId="165" fontId="2" fillId="0" borderId="0" xfId="31" applyNumberFormat="1" applyFont="1" applyBorder="1">
      <alignment/>
      <protection/>
    </xf>
    <xf numFmtId="3" fontId="2" fillId="0" borderId="0" xfId="31" applyNumberFormat="1" applyFont="1" applyBorder="1">
      <alignment/>
      <protection/>
    </xf>
    <xf numFmtId="165" fontId="2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2" fontId="2" fillId="0" borderId="14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165" fontId="2" fillId="0" borderId="2" xfId="24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0" fillId="0" borderId="10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10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0" fillId="0" borderId="0" xfId="0" applyNumberFormat="1" applyAlignment="1">
      <alignment/>
    </xf>
    <xf numFmtId="165" fontId="2" fillId="0" borderId="14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0" fontId="5" fillId="0" borderId="0" xfId="0" applyFont="1" applyFill="1" applyAlignment="1">
      <alignment/>
    </xf>
    <xf numFmtId="165" fontId="2" fillId="0" borderId="9" xfId="0" applyNumberFormat="1" applyFont="1" applyBorder="1" applyAlignment="1">
      <alignment/>
    </xf>
    <xf numFmtId="0" fontId="0" fillId="0" borderId="2" xfId="0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28" applyFont="1" applyBorder="1">
      <alignment/>
      <protection/>
    </xf>
    <xf numFmtId="0" fontId="2" fillId="0" borderId="0" xfId="28" applyBorder="1">
      <alignment/>
      <protection/>
    </xf>
    <xf numFmtId="0" fontId="2" fillId="0" borderId="8" xfId="28" applyFill="1" applyBorder="1">
      <alignment/>
      <protection/>
    </xf>
    <xf numFmtId="165" fontId="2" fillId="0" borderId="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23" applyFont="1">
      <alignment/>
      <protection/>
    </xf>
    <xf numFmtId="0" fontId="2" fillId="0" borderId="0" xfId="23" applyFont="1" applyBorder="1">
      <alignment/>
      <protection/>
    </xf>
    <xf numFmtId="0" fontId="2" fillId="0" borderId="0" xfId="23">
      <alignment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>
      <alignment/>
      <protection/>
    </xf>
    <xf numFmtId="0" fontId="2" fillId="0" borderId="13" xfId="23" applyFont="1" applyBorder="1" applyAlignment="1">
      <alignment horizontal="left" vertical="top"/>
      <protection/>
    </xf>
    <xf numFmtId="0" fontId="2" fillId="0" borderId="0" xfId="23" applyFont="1" applyBorder="1" applyAlignment="1">
      <alignment horizontal="center"/>
      <protection/>
    </xf>
    <xf numFmtId="0" fontId="2" fillId="0" borderId="0" xfId="23" applyFont="1" applyBorder="1" applyAlignment="1">
      <alignment horizontal="left" vertical="top"/>
      <protection/>
    </xf>
    <xf numFmtId="0" fontId="2" fillId="0" borderId="2" xfId="23" applyBorder="1" applyAlignment="1">
      <alignment horizontal="left"/>
      <protection/>
    </xf>
    <xf numFmtId="0" fontId="2" fillId="0" borderId="14" xfId="23" applyBorder="1" applyAlignment="1">
      <alignment horizontal="left"/>
      <protection/>
    </xf>
    <xf numFmtId="0" fontId="2" fillId="0" borderId="6" xfId="23" applyBorder="1" applyAlignment="1">
      <alignment horizontal="left"/>
      <protection/>
    </xf>
    <xf numFmtId="0" fontId="2" fillId="0" borderId="0" xfId="23" applyFont="1" applyBorder="1" applyAlignment="1">
      <alignment horizontal="center" wrapText="1"/>
      <protection/>
    </xf>
    <xf numFmtId="0" fontId="2" fillId="0" borderId="0" xfId="23" applyBorder="1" applyAlignment="1">
      <alignment horizontal="left"/>
      <protection/>
    </xf>
    <xf numFmtId="0" fontId="2" fillId="0" borderId="0" xfId="23" applyBorder="1" applyAlignment="1">
      <alignment horizontal="left" wrapText="1"/>
      <protection/>
    </xf>
    <xf numFmtId="0" fontId="2" fillId="0" borderId="2" xfId="23" applyFont="1" applyBorder="1" applyAlignment="1">
      <alignment horizontal="left" vertical="top"/>
      <protection/>
    </xf>
    <xf numFmtId="0" fontId="2" fillId="0" borderId="15" xfId="23" applyBorder="1" applyAlignment="1">
      <alignment horizontal="left" vertical="top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Border="1" applyAlignment="1">
      <alignment horizontal="left" vertical="top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9" xfId="23" applyBorder="1" applyAlignment="1">
      <alignment horizontal="left"/>
      <protection/>
    </xf>
    <xf numFmtId="0" fontId="2" fillId="0" borderId="9" xfId="23" applyFont="1" applyBorder="1" applyAlignment="1">
      <alignment horizontal="left" vertical="top"/>
      <protection/>
    </xf>
    <xf numFmtId="0" fontId="2" fillId="0" borderId="9" xfId="23" applyBorder="1" applyAlignment="1">
      <alignment horizontal="left" vertical="top"/>
      <protection/>
    </xf>
    <xf numFmtId="0" fontId="2" fillId="0" borderId="7" xfId="23" applyBorder="1" applyAlignment="1">
      <alignment horizontal="left" vertical="top"/>
      <protection/>
    </xf>
    <xf numFmtId="0" fontId="2" fillId="0" borderId="9" xfId="23" applyBorder="1" applyAlignment="1">
      <alignment horizontal="left" vertical="top" wrapText="1"/>
      <protection/>
    </xf>
    <xf numFmtId="0" fontId="2" fillId="0" borderId="0" xfId="23" applyBorder="1" applyAlignment="1">
      <alignment horizontal="center" wrapText="1"/>
      <protection/>
    </xf>
    <xf numFmtId="164" fontId="2" fillId="0" borderId="0" xfId="23" applyNumberFormat="1" applyFont="1" applyBorder="1" applyAlignment="1">
      <alignment horizontal="center" wrapText="1"/>
      <protection/>
    </xf>
    <xf numFmtId="164" fontId="2" fillId="0" borderId="0" xfId="23" applyNumberFormat="1" applyFont="1" applyBorder="1">
      <alignment/>
      <protection/>
    </xf>
    <xf numFmtId="164" fontId="2" fillId="0" borderId="0" xfId="23" applyNumberFormat="1" applyFont="1" applyBorder="1" applyAlignment="1">
      <alignment horizontal="right" wrapText="1"/>
      <protection/>
    </xf>
    <xf numFmtId="164" fontId="2" fillId="0" borderId="0" xfId="23" applyNumberFormat="1" applyFont="1" applyBorder="1" applyAlignment="1">
      <alignment horizontal="right"/>
      <protection/>
    </xf>
    <xf numFmtId="0" fontId="2" fillId="0" borderId="2" xfId="23" applyBorder="1">
      <alignment/>
      <protection/>
    </xf>
    <xf numFmtId="164" fontId="2" fillId="0" borderId="0" xfId="23" applyNumberFormat="1" applyBorder="1">
      <alignment/>
      <protection/>
    </xf>
    <xf numFmtId="164" fontId="2" fillId="0" borderId="0" xfId="23" applyNumberFormat="1">
      <alignment/>
      <protection/>
    </xf>
    <xf numFmtId="0" fontId="2" fillId="0" borderId="4" xfId="23" applyBorder="1" applyAlignment="1">
      <alignment horizontal="right"/>
      <protection/>
    </xf>
    <xf numFmtId="0" fontId="2" fillId="0" borderId="5" xfId="23" applyBorder="1" applyAlignment="1">
      <alignment horizontal="right"/>
      <protection/>
    </xf>
    <xf numFmtId="0" fontId="2" fillId="0" borderId="3" xfId="23" applyFont="1" applyBorder="1" applyAlignment="1">
      <alignment horizontal="right"/>
      <protection/>
    </xf>
    <xf numFmtId="0" fontId="2" fillId="0" borderId="4" xfId="23" applyFont="1" applyBorder="1" applyAlignment="1">
      <alignment horizontal="right"/>
      <protection/>
    </xf>
    <xf numFmtId="0" fontId="2" fillId="0" borderId="4" xfId="23" applyFont="1" applyBorder="1" applyAlignment="1">
      <alignment horizontal="center" wrapText="1"/>
      <protection/>
    </xf>
    <xf numFmtId="0" fontId="2" fillId="0" borderId="13" xfId="23" applyFont="1" applyBorder="1" applyAlignment="1">
      <alignment horizontal="center" vertical="top" wrapText="1"/>
      <protection/>
    </xf>
    <xf numFmtId="0" fontId="2" fillId="0" borderId="1" xfId="23" applyFont="1" applyBorder="1" applyAlignment="1">
      <alignment horizontal="center"/>
      <protection/>
    </xf>
    <xf numFmtId="0" fontId="2" fillId="0" borderId="10" xfId="23" applyFont="1" applyBorder="1" applyAlignment="1">
      <alignment horizontal="left"/>
      <protection/>
    </xf>
    <xf numFmtId="0" fontId="2" fillId="0" borderId="8" xfId="23" applyFont="1" applyBorder="1" applyAlignment="1">
      <alignment horizontal="center"/>
      <protection/>
    </xf>
    <xf numFmtId="0" fontId="2" fillId="0" borderId="1" xfId="23" applyFont="1" applyBorder="1" applyAlignment="1">
      <alignment horizontal="left"/>
      <protection/>
    </xf>
    <xf numFmtId="164" fontId="2" fillId="0" borderId="2" xfId="23" applyNumberFormat="1" applyBorder="1">
      <alignment/>
      <protection/>
    </xf>
    <xf numFmtId="0" fontId="2" fillId="0" borderId="8" xfId="23" applyFont="1" applyBorder="1" applyAlignment="1">
      <alignment horizontal="left"/>
      <protection/>
    </xf>
    <xf numFmtId="164" fontId="2" fillId="0" borderId="9" xfId="23" applyNumberFormat="1" applyBorder="1">
      <alignment/>
      <protection/>
    </xf>
    <xf numFmtId="165" fontId="2" fillId="0" borderId="14" xfId="23" applyNumberFormat="1" applyBorder="1" applyAlignment="1">
      <alignment horizontal="right"/>
      <protection/>
    </xf>
    <xf numFmtId="165" fontId="2" fillId="0" borderId="0" xfId="23" applyNumberFormat="1" applyBorder="1" applyAlignment="1">
      <alignment horizontal="right"/>
      <protection/>
    </xf>
    <xf numFmtId="165" fontId="2" fillId="0" borderId="10" xfId="23" applyNumberFormat="1" applyBorder="1" applyAlignment="1">
      <alignment horizontal="right"/>
      <protection/>
    </xf>
    <xf numFmtId="165" fontId="2" fillId="0" borderId="0" xfId="23" applyNumberFormat="1" applyFont="1" applyBorder="1" applyAlignment="1">
      <alignment horizontal="right"/>
      <protection/>
    </xf>
    <xf numFmtId="164" fontId="2" fillId="0" borderId="13" xfId="23" applyNumberFormat="1" applyFont="1" applyBorder="1" applyAlignment="1">
      <alignment horizontal="right"/>
      <protection/>
    </xf>
    <xf numFmtId="164" fontId="2" fillId="0" borderId="14" xfId="23" applyNumberFormat="1" applyFont="1" applyBorder="1" applyAlignment="1">
      <alignment horizontal="right"/>
      <protection/>
    </xf>
    <xf numFmtId="164" fontId="2" fillId="0" borderId="14" xfId="23" applyNumberFormat="1" applyFont="1" applyBorder="1" applyAlignment="1">
      <alignment horizontal="right" wrapText="1"/>
      <protection/>
    </xf>
    <xf numFmtId="164" fontId="2" fillId="0" borderId="2" xfId="23" applyNumberFormat="1" applyFont="1" applyBorder="1" applyAlignment="1">
      <alignment horizontal="right"/>
      <protection/>
    </xf>
    <xf numFmtId="164" fontId="2" fillId="0" borderId="9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/>
      <protection/>
    </xf>
    <xf numFmtId="164" fontId="2" fillId="0" borderId="10" xfId="23" applyNumberFormat="1" applyFont="1" applyBorder="1" applyAlignment="1">
      <alignment horizontal="right" wrapText="1"/>
      <protection/>
    </xf>
    <xf numFmtId="164" fontId="2" fillId="0" borderId="10" xfId="23" applyNumberFormat="1" applyBorder="1">
      <alignment/>
      <protection/>
    </xf>
    <xf numFmtId="0" fontId="2" fillId="0" borderId="8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49" fontId="2" fillId="0" borderId="0" xfId="24" applyNumberFormat="1" applyFont="1" applyFill="1" applyBorder="1" applyAlignment="1" applyProtection="1">
      <alignment horizontal="center" vertical="center"/>
      <protection locked="0"/>
    </xf>
    <xf numFmtId="49" fontId="2" fillId="0" borderId="0" xfId="24" applyNumberFormat="1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2" fillId="0" borderId="5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165" fontId="2" fillId="0" borderId="17" xfId="0" applyNumberFormat="1" applyFont="1" applyBorder="1" applyAlignment="1">
      <alignment/>
    </xf>
    <xf numFmtId="0" fontId="22" fillId="0" borderId="0" xfId="0" applyFont="1" applyAlignment="1">
      <alignment/>
    </xf>
    <xf numFmtId="3" fontId="2" fillId="0" borderId="1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right" wrapText="1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6" xfId="0" applyFont="1" applyBorder="1" applyAlignment="1">
      <alignment horizontal="center"/>
    </xf>
    <xf numFmtId="0" fontId="2" fillId="0" borderId="0" xfId="28" applyAlignment="1">
      <alignment horizontal="right"/>
      <protection/>
    </xf>
    <xf numFmtId="0" fontId="2" fillId="0" borderId="4" xfId="28" applyBorder="1" applyAlignment="1">
      <alignment horizontal="right"/>
      <protection/>
    </xf>
    <xf numFmtId="0" fontId="2" fillId="0" borderId="4" xfId="28" applyFont="1" applyBorder="1" applyAlignment="1">
      <alignment horizontal="right"/>
      <protection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4" fontId="2" fillId="0" borderId="2" xfId="28" applyNumberFormat="1" applyFont="1" applyFill="1" applyBorder="1">
      <alignment/>
      <protection/>
    </xf>
    <xf numFmtId="164" fontId="2" fillId="0" borderId="9" xfId="28" applyNumberFormat="1" applyFont="1" applyFill="1" applyBorder="1">
      <alignment/>
      <protection/>
    </xf>
    <xf numFmtId="164" fontId="2" fillId="0" borderId="2" xfId="28" applyNumberFormat="1" applyFont="1" applyFill="1" applyBorder="1" applyAlignment="1">
      <alignment horizontal="right"/>
      <protection/>
    </xf>
    <xf numFmtId="0" fontId="2" fillId="0" borderId="0" xfId="28" applyFont="1" applyFill="1" applyBorder="1">
      <alignment/>
      <protection/>
    </xf>
    <xf numFmtId="4" fontId="2" fillId="0" borderId="2" xfId="28" applyNumberFormat="1" applyFont="1" applyFill="1" applyBorder="1" applyAlignment="1">
      <alignment horizontal="right"/>
      <protection/>
    </xf>
    <xf numFmtId="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 applyAlignment="1">
      <alignment horizontal="right"/>
      <protection/>
    </xf>
    <xf numFmtId="164" fontId="2" fillId="0" borderId="0" xfId="28" applyNumberFormat="1" applyFont="1" applyFill="1" applyBorder="1">
      <alignment/>
      <protection/>
    </xf>
    <xf numFmtId="164" fontId="2" fillId="0" borderId="0" xfId="28" applyNumberFormat="1" applyFont="1" applyFill="1" applyBorder="1" applyAlignment="1">
      <alignment horizontal="center"/>
      <protection/>
    </xf>
    <xf numFmtId="164" fontId="2" fillId="0" borderId="10" xfId="28" applyNumberFormat="1" applyFont="1" applyFill="1" applyBorder="1" applyAlignment="1">
      <alignment horizontal="right"/>
      <protection/>
    </xf>
    <xf numFmtId="164" fontId="2" fillId="0" borderId="10" xfId="28" applyNumberFormat="1" applyFont="1" applyFill="1" applyBorder="1">
      <alignment/>
      <protection/>
    </xf>
    <xf numFmtId="164" fontId="2" fillId="0" borderId="10" xfId="28" applyNumberFormat="1" applyFont="1" applyFill="1" applyBorder="1" applyAlignment="1">
      <alignment horizontal="center"/>
      <protection/>
    </xf>
    <xf numFmtId="0" fontId="2" fillId="0" borderId="2" xfId="28" applyFont="1" applyFill="1" applyBorder="1" applyAlignment="1">
      <alignment horizontal="center"/>
      <protection/>
    </xf>
    <xf numFmtId="0" fontId="2" fillId="0" borderId="0" xfId="28" applyFont="1" applyFill="1" applyBorder="1" applyAlignment="1">
      <alignment horizontal="right"/>
      <protection/>
    </xf>
    <xf numFmtId="0" fontId="2" fillId="0" borderId="0" xfId="28" applyFont="1" applyFill="1" applyBorder="1" applyAlignment="1">
      <alignment horizontal="center"/>
      <protection/>
    </xf>
    <xf numFmtId="0" fontId="2" fillId="0" borderId="5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/>
    </xf>
    <xf numFmtId="164" fontId="11" fillId="0" borderId="0" xfId="27" applyNumberFormat="1" applyFont="1" applyBorder="1" applyAlignment="1">
      <alignment horizontal="right"/>
      <protection/>
    </xf>
    <xf numFmtId="164" fontId="4" fillId="0" borderId="13" xfId="27" applyNumberFormat="1" applyFont="1" applyBorder="1" applyAlignment="1">
      <alignment horizontal="right"/>
      <protection/>
    </xf>
    <xf numFmtId="164" fontId="2" fillId="0" borderId="9" xfId="0" applyNumberFormat="1" applyFont="1" applyFill="1" applyBorder="1" applyAlignment="1">
      <alignment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70" fontId="2" fillId="0" borderId="0" xfId="0" applyNumberFormat="1" applyFont="1" applyAlignment="1">
      <alignment/>
    </xf>
    <xf numFmtId="0" fontId="2" fillId="0" borderId="13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17" fillId="0" borderId="0" xfId="29" applyFont="1">
      <alignment/>
      <protection/>
    </xf>
    <xf numFmtId="0" fontId="2" fillId="0" borderId="0" xfId="29">
      <alignment/>
      <protection/>
    </xf>
    <xf numFmtId="0" fontId="5" fillId="0" borderId="8" xfId="29" applyFont="1" applyBorder="1">
      <alignment/>
      <protection/>
    </xf>
    <xf numFmtId="0" fontId="2" fillId="2" borderId="16" xfId="29" applyFont="1" applyFill="1" applyBorder="1" applyAlignment="1">
      <alignment horizontal="right" vertical="top" wrapText="1"/>
      <protection/>
    </xf>
    <xf numFmtId="0" fontId="15" fillId="0" borderId="0" xfId="29" applyFont="1">
      <alignment/>
      <protection/>
    </xf>
    <xf numFmtId="164" fontId="15" fillId="0" borderId="0" xfId="29" applyNumberFormat="1" applyFont="1">
      <alignment/>
      <protection/>
    </xf>
    <xf numFmtId="0" fontId="2" fillId="2" borderId="0" xfId="29" applyFill="1">
      <alignment/>
      <protection/>
    </xf>
    <xf numFmtId="0" fontId="2" fillId="0" borderId="0" xfId="29" applyBorder="1">
      <alignment/>
      <protection/>
    </xf>
    <xf numFmtId="0" fontId="2" fillId="0" borderId="0" xfId="29" applyFont="1">
      <alignment/>
      <protection/>
    </xf>
    <xf numFmtId="164" fontId="2" fillId="0" borderId="2" xfId="0" applyNumberFormat="1" applyFont="1" applyBorder="1" applyAlignment="1">
      <alignment horizontal="right"/>
    </xf>
    <xf numFmtId="0" fontId="18" fillId="0" borderId="0" xfId="29">
      <alignment/>
      <protection/>
    </xf>
    <xf numFmtId="0" fontId="2" fillId="0" borderId="1" xfId="29" applyFont="1" applyFill="1" applyBorder="1" applyAlignment="1">
      <alignment horizontal="left"/>
      <protection/>
    </xf>
    <xf numFmtId="164" fontId="2" fillId="0" borderId="0" xfId="29" applyNumberFormat="1" applyFont="1" applyFill="1" applyBorder="1">
      <alignment/>
      <protection/>
    </xf>
    <xf numFmtId="164" fontId="2" fillId="0" borderId="2" xfId="29" applyNumberFormat="1" applyFont="1" applyFill="1" applyBorder="1">
      <alignment/>
      <protection/>
    </xf>
    <xf numFmtId="164" fontId="2" fillId="0" borderId="10" xfId="29" applyNumberFormat="1" applyFont="1" applyFill="1" applyBorder="1">
      <alignment/>
      <protection/>
    </xf>
    <xf numFmtId="164" fontId="18" fillId="0" borderId="0" xfId="29" applyNumberFormat="1">
      <alignment/>
      <protection/>
    </xf>
    <xf numFmtId="0" fontId="15" fillId="0" borderId="3" xfId="29" applyFont="1" applyBorder="1">
      <alignment/>
      <protection/>
    </xf>
    <xf numFmtId="0" fontId="2" fillId="2" borderId="3" xfId="29" applyFont="1" applyFill="1" applyBorder="1">
      <alignment/>
      <protection/>
    </xf>
    <xf numFmtId="0" fontId="2" fillId="2" borderId="4" xfId="29" applyFont="1" applyFill="1" applyBorder="1">
      <alignment/>
      <protection/>
    </xf>
    <xf numFmtId="0" fontId="2" fillId="0" borderId="5" xfId="29" applyFont="1" applyBorder="1">
      <alignment/>
      <protection/>
    </xf>
    <xf numFmtId="0" fontId="2" fillId="0" borderId="1" xfId="29" applyFont="1" applyFill="1" applyBorder="1" applyAlignment="1">
      <alignment horizontal="center"/>
      <protection/>
    </xf>
    <xf numFmtId="0" fontId="2" fillId="0" borderId="8" xfId="29" applyFont="1" applyFill="1" applyBorder="1" applyAlignment="1">
      <alignment horizontal="center"/>
      <protection/>
    </xf>
    <xf numFmtId="164" fontId="2" fillId="0" borderId="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 applyBorder="1" applyAlignment="1">
      <alignment horizontal="right"/>
      <protection/>
    </xf>
    <xf numFmtId="164" fontId="2" fillId="0" borderId="2" xfId="29" applyNumberFormat="1" applyFont="1" applyFill="1" applyBorder="1" applyAlignment="1">
      <alignment vertical="center"/>
      <protection/>
    </xf>
    <xf numFmtId="0" fontId="2" fillId="0" borderId="10" xfId="29" applyFont="1" applyFill="1" applyBorder="1" applyAlignment="1">
      <alignment horizontal="center"/>
      <protection/>
    </xf>
    <xf numFmtId="164" fontId="2" fillId="0" borderId="9" xfId="29" applyNumberFormat="1" applyFont="1" applyFill="1" applyBorder="1" applyAlignment="1">
      <alignment vertical="center"/>
      <protection/>
    </xf>
    <xf numFmtId="164" fontId="2" fillId="0" borderId="10" xfId="29" applyNumberFormat="1" applyFont="1" applyFill="1" applyBorder="1" applyAlignment="1">
      <alignment vertical="center"/>
      <protection/>
    </xf>
    <xf numFmtId="164" fontId="2" fillId="0" borderId="0" xfId="29" applyNumberFormat="1" applyFont="1" applyFill="1">
      <alignment/>
      <protection/>
    </xf>
    <xf numFmtId="164" fontId="2" fillId="0" borderId="9" xfId="29" applyNumberFormat="1" applyFont="1" applyFill="1" applyBorder="1">
      <alignment/>
      <protection/>
    </xf>
    <xf numFmtId="164" fontId="2" fillId="0" borderId="10" xfId="29" applyNumberFormat="1" applyFont="1" applyFill="1" applyBorder="1" applyAlignment="1">
      <alignment horizontal="right"/>
      <protection/>
    </xf>
    <xf numFmtId="164" fontId="2" fillId="0" borderId="14" xfId="29" applyNumberFormat="1" applyFont="1" applyFill="1" applyBorder="1">
      <alignment/>
      <protection/>
    </xf>
    <xf numFmtId="164" fontId="4" fillId="0" borderId="2" xfId="27" applyNumberFormat="1" applyFont="1" applyBorder="1" applyAlignment="1">
      <alignment horizontal="right"/>
      <protection/>
    </xf>
    <xf numFmtId="0" fontId="2" fillId="0" borderId="0" xfId="29" applyFont="1" applyFill="1">
      <alignment/>
      <protection/>
    </xf>
    <xf numFmtId="0" fontId="2" fillId="2" borderId="0" xfId="29" applyFont="1" applyFill="1">
      <alignment/>
      <protection/>
    </xf>
    <xf numFmtId="0" fontId="2" fillId="0" borderId="0" xfId="29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4" fontId="2" fillId="0" borderId="8" xfId="0" applyNumberFormat="1" applyFont="1" applyBorder="1" applyAlignment="1">
      <alignment horizontal="right" wrapText="1"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165" fontId="2" fillId="0" borderId="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7" fillId="0" borderId="0" xfId="22" applyFont="1" applyFill="1">
      <alignment/>
      <protection/>
    </xf>
    <xf numFmtId="0" fontId="2" fillId="0" borderId="0" xfId="23" applyFont="1" applyFill="1">
      <alignment/>
      <protection/>
    </xf>
    <xf numFmtId="0" fontId="14" fillId="0" borderId="0" xfId="0" applyFont="1" applyFill="1" applyAlignment="1">
      <alignment/>
    </xf>
    <xf numFmtId="0" fontId="2" fillId="0" borderId="0" xfId="22" applyFont="1" applyFill="1">
      <alignment/>
      <protection/>
    </xf>
    <xf numFmtId="0" fontId="2" fillId="0" borderId="1" xfId="23" applyFont="1" applyFill="1" applyBorder="1" applyAlignment="1">
      <alignment horizontal="center"/>
      <protection/>
    </xf>
    <xf numFmtId="0" fontId="2" fillId="0" borderId="2" xfId="23" applyFont="1" applyFill="1" applyBorder="1" applyAlignment="1">
      <alignment horizontal="left" vertical="top"/>
      <protection/>
    </xf>
    <xf numFmtId="0" fontId="2" fillId="0" borderId="0" xfId="23" applyFont="1" applyFill="1" applyBorder="1" applyAlignment="1">
      <alignment horizontal="left"/>
      <protection/>
    </xf>
    <xf numFmtId="0" fontId="2" fillId="0" borderId="10" xfId="23" applyFont="1" applyFill="1" applyBorder="1" applyAlignment="1">
      <alignment horizontal="left"/>
      <protection/>
    </xf>
    <xf numFmtId="0" fontId="2" fillId="0" borderId="2" xfId="23" applyFill="1" applyBorder="1" applyAlignment="1">
      <alignment horizontal="left"/>
      <protection/>
    </xf>
    <xf numFmtId="0" fontId="2" fillId="0" borderId="8" xfId="23" applyFont="1" applyFill="1" applyBorder="1" applyAlignment="1">
      <alignment horizontal="center"/>
      <protection/>
    </xf>
    <xf numFmtId="0" fontId="2" fillId="0" borderId="9" xfId="23" applyFill="1" applyBorder="1" applyAlignment="1">
      <alignment horizontal="left"/>
      <protection/>
    </xf>
    <xf numFmtId="0" fontId="2" fillId="0" borderId="9" xfId="23" applyFont="1" applyFill="1" applyBorder="1" applyAlignment="1">
      <alignment horizontal="left" vertical="top"/>
      <protection/>
    </xf>
    <xf numFmtId="0" fontId="2" fillId="0" borderId="9" xfId="23" applyFill="1" applyBorder="1" applyAlignment="1">
      <alignment horizontal="left" vertical="top"/>
      <protection/>
    </xf>
    <xf numFmtId="0" fontId="2" fillId="0" borderId="4" xfId="23" applyFont="1" applyFill="1" applyBorder="1" applyAlignment="1">
      <alignment horizontal="center" wrapText="1"/>
      <protection/>
    </xf>
    <xf numFmtId="0" fontId="2" fillId="0" borderId="3" xfId="23" applyFont="1" applyFill="1" applyBorder="1" applyAlignment="1">
      <alignment horizontal="right"/>
      <protection/>
    </xf>
    <xf numFmtId="0" fontId="2" fillId="0" borderId="4" xfId="23" applyFill="1" applyBorder="1" applyAlignment="1">
      <alignment horizontal="right"/>
      <protection/>
    </xf>
    <xf numFmtId="0" fontId="2" fillId="0" borderId="4" xfId="23" applyFont="1" applyFill="1" applyBorder="1" applyAlignment="1">
      <alignment horizontal="right"/>
      <protection/>
    </xf>
    <xf numFmtId="0" fontId="2" fillId="0" borderId="1" xfId="23" applyFont="1" applyFill="1" applyBorder="1" applyAlignment="1">
      <alignment horizontal="left"/>
      <protection/>
    </xf>
    <xf numFmtId="165" fontId="2" fillId="0" borderId="13" xfId="23" applyNumberFormat="1" applyFill="1" applyBorder="1" applyAlignment="1">
      <alignment horizontal="right"/>
      <protection/>
    </xf>
    <xf numFmtId="165" fontId="2" fillId="0" borderId="14" xfId="23" applyNumberFormat="1" applyFill="1" applyBorder="1" applyAlignment="1">
      <alignment horizontal="right"/>
      <protection/>
    </xf>
    <xf numFmtId="165" fontId="2" fillId="0" borderId="2" xfId="23" applyNumberFormat="1" applyFill="1" applyBorder="1" applyAlignment="1">
      <alignment horizontal="right"/>
      <protection/>
    </xf>
    <xf numFmtId="165" fontId="2" fillId="0" borderId="0" xfId="23" applyNumberFormat="1" applyFill="1" applyBorder="1" applyAlignment="1">
      <alignment horizontal="right"/>
      <protection/>
    </xf>
    <xf numFmtId="0" fontId="2" fillId="0" borderId="8" xfId="23" applyFont="1" applyFill="1" applyBorder="1" applyAlignment="1">
      <alignment horizontal="left"/>
      <protection/>
    </xf>
    <xf numFmtId="165" fontId="2" fillId="0" borderId="9" xfId="23" applyNumberFormat="1" applyFill="1" applyBorder="1" applyAlignment="1">
      <alignment horizontal="right"/>
      <protection/>
    </xf>
    <xf numFmtId="165" fontId="2" fillId="0" borderId="10" xfId="23" applyNumberFormat="1" applyFill="1" applyBorder="1" applyAlignment="1">
      <alignment horizontal="right"/>
      <protection/>
    </xf>
    <xf numFmtId="165" fontId="2" fillId="0" borderId="2" xfId="23" applyNumberFormat="1" applyFont="1" applyFill="1" applyBorder="1" applyAlignment="1">
      <alignment horizontal="right"/>
      <protection/>
    </xf>
    <xf numFmtId="165" fontId="2" fillId="0" borderId="0" xfId="23" applyNumberFormat="1" applyFont="1" applyFill="1" applyBorder="1" applyAlignment="1">
      <alignment horizontal="right"/>
      <protection/>
    </xf>
    <xf numFmtId="0" fontId="2" fillId="0" borderId="0" xfId="23" applyFont="1" applyFill="1" applyBorder="1">
      <alignment/>
      <protection/>
    </xf>
    <xf numFmtId="0" fontId="2" fillId="0" borderId="0" xfId="23" applyFill="1" applyBorder="1">
      <alignment/>
      <protection/>
    </xf>
    <xf numFmtId="164" fontId="2" fillId="0" borderId="9" xfId="0" applyNumberFormat="1" applyFont="1" applyFill="1" applyBorder="1" applyAlignment="1">
      <alignment horizontal="right"/>
    </xf>
    <xf numFmtId="164" fontId="11" fillId="0" borderId="0" xfId="27" applyNumberFormat="1" applyFont="1" applyBorder="1" applyAlignment="1">
      <alignment horizontal="right"/>
      <protection/>
    </xf>
    <xf numFmtId="0" fontId="3" fillId="0" borderId="10" xfId="0" applyFont="1" applyBorder="1" applyAlignment="1">
      <alignment/>
    </xf>
    <xf numFmtId="0" fontId="3" fillId="0" borderId="8" xfId="0" applyFon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0" xfId="24" applyNumberFormat="1" applyFont="1" applyFill="1" applyBorder="1" applyAlignment="1" applyProtection="1">
      <alignment horizontal="right" vertical="center"/>
      <protection locked="0"/>
    </xf>
    <xf numFmtId="49" fontId="2" fillId="0" borderId="1" xfId="24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/>
    </xf>
    <xf numFmtId="0" fontId="2" fillId="0" borderId="1" xfId="15" applyFont="1" applyFill="1" applyBorder="1" applyAlignment="1">
      <alignment horizontal="left"/>
      <protection/>
    </xf>
    <xf numFmtId="0" fontId="2" fillId="0" borderId="8" xfId="15" applyFont="1" applyFill="1" applyBorder="1" applyAlignment="1">
      <alignment horizontal="left"/>
      <protection/>
    </xf>
    <xf numFmtId="0" fontId="2" fillId="0" borderId="1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49" fontId="2" fillId="0" borderId="3" xfId="24" applyNumberFormat="1" applyFont="1" applyFill="1" applyBorder="1" applyAlignment="1" applyProtection="1">
      <alignment horizontal="left" vertical="center"/>
      <protection locked="0"/>
    </xf>
    <xf numFmtId="164" fontId="2" fillId="0" borderId="2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/>
    </xf>
    <xf numFmtId="0" fontId="2" fillId="0" borderId="11" xfId="29" applyFont="1" applyBorder="1" applyAlignment="1">
      <alignment horizontal="left"/>
      <protection/>
    </xf>
    <xf numFmtId="0" fontId="2" fillId="0" borderId="1" xfId="29" applyFont="1" applyBorder="1" applyAlignment="1">
      <alignment horizontal="left"/>
      <protection/>
    </xf>
    <xf numFmtId="0" fontId="2" fillId="0" borderId="8" xfId="29" applyFont="1" applyBorder="1" applyAlignment="1">
      <alignment horizontal="left"/>
      <protection/>
    </xf>
    <xf numFmtId="165" fontId="2" fillId="0" borderId="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6" xfId="28" applyFont="1" applyFill="1" applyBorder="1" applyAlignment="1">
      <alignment horizontal="center" wrapText="1"/>
      <protection/>
    </xf>
    <xf numFmtId="0" fontId="2" fillId="0" borderId="7" xfId="28" applyFont="1" applyFill="1" applyBorder="1" applyAlignment="1">
      <alignment horizontal="center" wrapText="1"/>
      <protection/>
    </xf>
    <xf numFmtId="0" fontId="2" fillId="0" borderId="5" xfId="28" applyFont="1" applyFill="1" applyBorder="1" applyAlignment="1">
      <alignment horizontal="right" wrapText="1"/>
      <protection/>
    </xf>
    <xf numFmtId="16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4" xfId="28" applyFont="1" applyFill="1" applyBorder="1" applyAlignment="1">
      <alignment horizontal="center" wrapText="1"/>
      <protection/>
    </xf>
    <xf numFmtId="0" fontId="2" fillId="0" borderId="8" xfId="0" applyFont="1" applyFill="1" applyBorder="1" applyAlignment="1">
      <alignment horizontal="left"/>
    </xf>
    <xf numFmtId="165" fontId="2" fillId="0" borderId="9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wrapText="1"/>
    </xf>
    <xf numFmtId="2" fontId="2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left"/>
    </xf>
    <xf numFmtId="165" fontId="2" fillId="0" borderId="2" xfId="0" applyNumberFormat="1" applyFont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2" fillId="0" borderId="0" xfId="29" applyFill="1">
      <alignment/>
      <protection/>
    </xf>
    <xf numFmtId="164" fontId="2" fillId="0" borderId="0" xfId="29" applyNumberFormat="1" applyFont="1" applyFill="1" applyAlignment="1">
      <alignment horizontal="right"/>
      <protection/>
    </xf>
    <xf numFmtId="165" fontId="2" fillId="0" borderId="2" xfId="28" applyNumberFormat="1" applyFont="1" applyBorder="1" applyAlignment="1">
      <alignment horizontal="right"/>
      <protection/>
    </xf>
    <xf numFmtId="165" fontId="2" fillId="0" borderId="9" xfId="28" applyNumberFormat="1" applyFont="1" applyBorder="1" applyAlignment="1">
      <alignment horizontal="right"/>
      <protection/>
    </xf>
    <xf numFmtId="165" fontId="2" fillId="0" borderId="0" xfId="28" applyNumberFormat="1" applyFont="1" applyBorder="1" applyAlignment="1">
      <alignment horizontal="right"/>
      <protection/>
    </xf>
    <xf numFmtId="165" fontId="2" fillId="0" borderId="10" xfId="28" applyNumberFormat="1" applyFont="1" applyBorder="1" applyAlignment="1">
      <alignment horizontal="right"/>
      <protection/>
    </xf>
    <xf numFmtId="0" fontId="0" fillId="0" borderId="0" xfId="0" applyAlignment="1">
      <alignment horizontal="right"/>
    </xf>
    <xf numFmtId="0" fontId="2" fillId="0" borderId="0" xfId="15" applyFont="1">
      <alignment/>
      <protection/>
    </xf>
    <xf numFmtId="0" fontId="3" fillId="0" borderId="8" xfId="0" applyFont="1" applyBorder="1" applyAlignment="1">
      <alignment horizontal="left"/>
    </xf>
    <xf numFmtId="49" fontId="2" fillId="0" borderId="8" xfId="24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2" fillId="0" borderId="6" xfId="24" applyNumberFormat="1" applyFont="1" applyFill="1" applyBorder="1" applyAlignment="1" applyProtection="1">
      <alignment horizontal="center" vertical="center" wrapText="1"/>
      <protection/>
    </xf>
    <xf numFmtId="0" fontId="2" fillId="0" borderId="6" xfId="0" applyFont="1" applyBorder="1" applyAlignment="1">
      <alignment horizontal="center" vertical="center"/>
    </xf>
    <xf numFmtId="0" fontId="14" fillId="0" borderId="0" xfId="30" applyFont="1" applyBorder="1" applyAlignment="1">
      <alignment/>
      <protection/>
    </xf>
    <xf numFmtId="0" fontId="18" fillId="0" borderId="0" xfId="29" applyAlignment="1">
      <alignment/>
      <protection/>
    </xf>
    <xf numFmtId="0" fontId="2" fillId="0" borderId="9" xfId="29" applyFont="1" applyBorder="1" applyAlignment="1">
      <alignment horizontal="center" vertical="top"/>
      <protection/>
    </xf>
    <xf numFmtId="0" fontId="2" fillId="0" borderId="5" xfId="29" applyFont="1" applyBorder="1" applyAlignment="1">
      <alignment horizontal="center" vertical="top"/>
      <protection/>
    </xf>
    <xf numFmtId="0" fontId="2" fillId="0" borderId="13" xfId="29" applyFont="1" applyBorder="1" applyAlignment="1">
      <alignment horizontal="center" vertical="top"/>
      <protection/>
    </xf>
    <xf numFmtId="0" fontId="2" fillId="2" borderId="4" xfId="29" applyFont="1" applyFill="1" applyBorder="1" applyAlignment="1">
      <alignment horizontal="center" vertical="top" wrapText="1"/>
      <protection/>
    </xf>
    <xf numFmtId="0" fontId="2" fillId="2" borderId="16" xfId="29" applyFont="1" applyFill="1" applyBorder="1" applyAlignment="1">
      <alignment horizontal="center" vertical="top" wrapText="1"/>
      <protection/>
    </xf>
    <xf numFmtId="0" fontId="2" fillId="0" borderId="6" xfId="29" applyFont="1" applyFill="1" applyBorder="1" applyAlignment="1">
      <alignment horizontal="center"/>
      <protection/>
    </xf>
    <xf numFmtId="0" fontId="2" fillId="2" borderId="7" xfId="29" applyFont="1" applyFill="1" applyBorder="1" applyAlignment="1">
      <alignment horizontal="center"/>
      <protection/>
    </xf>
    <xf numFmtId="0" fontId="2" fillId="2" borderId="4" xfId="29" applyFont="1" applyFill="1" applyBorder="1" applyAlignment="1">
      <alignment horizontal="center" vertical="top"/>
      <protection/>
    </xf>
    <xf numFmtId="164" fontId="5" fillId="0" borderId="3" xfId="29" applyNumberFormat="1" applyFont="1" applyBorder="1" applyAlignment="1">
      <alignment horizontal="center"/>
      <protection/>
    </xf>
    <xf numFmtId="0" fontId="5" fillId="0" borderId="11" xfId="29" applyFont="1" applyBorder="1" applyAlignment="1">
      <alignment horizontal="center"/>
      <protection/>
    </xf>
    <xf numFmtId="0" fontId="2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9" xfId="0" applyFont="1" applyBorder="1" applyAlignment="1">
      <alignment horizontal="center" vertical="top"/>
    </xf>
    <xf numFmtId="0" fontId="0" fillId="0" borderId="8" xfId="0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16" xfId="28" applyFont="1" applyFill="1" applyBorder="1" applyAlignment="1">
      <alignment horizontal="center" wrapText="1"/>
      <protection/>
    </xf>
    <xf numFmtId="0" fontId="0" fillId="0" borderId="7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6" xfId="28" applyFont="1" applyBorder="1" applyAlignment="1">
      <alignment horizontal="center" wrapText="1"/>
      <protection/>
    </xf>
    <xf numFmtId="0" fontId="0" fillId="0" borderId="7" xfId="0" applyBorder="1" applyAlignment="1">
      <alignment horizontal="center"/>
    </xf>
    <xf numFmtId="0" fontId="2" fillId="0" borderId="0" xfId="28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3" xfId="0" applyBorder="1" applyAlignment="1">
      <alignment horizontal="center" wrapText="1"/>
    </xf>
    <xf numFmtId="0" fontId="2" fillId="0" borderId="5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 horizontal="center"/>
      <protection/>
    </xf>
    <xf numFmtId="0" fontId="2" fillId="0" borderId="6" xfId="28" applyFont="1" applyFill="1" applyBorder="1" applyAlignment="1">
      <alignment/>
      <protection/>
    </xf>
    <xf numFmtId="0" fontId="2" fillId="0" borderId="5" xfId="28" applyFont="1" applyBorder="1" applyAlignment="1">
      <alignment horizontal="center"/>
      <protection/>
    </xf>
    <xf numFmtId="0" fontId="2" fillId="0" borderId="6" xfId="28" applyFont="1" applyBorder="1" applyAlignment="1">
      <alignment horizontal="center"/>
      <protection/>
    </xf>
    <xf numFmtId="0" fontId="2" fillId="0" borderId="9" xfId="28" applyBorder="1" applyAlignment="1">
      <alignment horizontal="center"/>
      <protection/>
    </xf>
    <xf numFmtId="0" fontId="2" fillId="0" borderId="10" xfId="28" applyBorder="1" applyAlignment="1">
      <alignment horizontal="center"/>
      <protection/>
    </xf>
    <xf numFmtId="0" fontId="2" fillId="0" borderId="8" xfId="28" applyBorder="1" applyAlignment="1">
      <alignment horizontal="center"/>
      <protection/>
    </xf>
    <xf numFmtId="1" fontId="2" fillId="0" borderId="5" xfId="28" applyNumberFormat="1" applyFont="1" applyFill="1" applyBorder="1" applyAlignment="1">
      <alignment horizontal="center"/>
      <protection/>
    </xf>
    <xf numFmtId="1" fontId="2" fillId="0" borderId="6" xfId="28" applyNumberFormat="1" applyFont="1" applyFill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Border="1" applyAlignment="1">
      <alignment/>
      <protection/>
    </xf>
    <xf numFmtId="0" fontId="2" fillId="0" borderId="8" xfId="28" applyBorder="1" applyAlignment="1">
      <alignment/>
      <protection/>
    </xf>
    <xf numFmtId="0" fontId="2" fillId="0" borderId="10" xfId="28" applyFont="1" applyBorder="1" applyAlignment="1">
      <alignment horizontal="center"/>
      <protection/>
    </xf>
    <xf numFmtId="1" fontId="2" fillId="0" borderId="5" xfId="28" applyNumberFormat="1" applyFont="1" applyBorder="1" applyAlignment="1">
      <alignment horizontal="center"/>
      <protection/>
    </xf>
    <xf numFmtId="1" fontId="2" fillId="0" borderId="6" xfId="28" applyNumberFormat="1" applyFont="1" applyBorder="1" applyAlignment="1">
      <alignment horizontal="center"/>
      <protection/>
    </xf>
    <xf numFmtId="0" fontId="2" fillId="0" borderId="13" xfId="23" applyFont="1" applyFill="1" applyBorder="1" applyAlignment="1">
      <alignment horizontal="left" vertical="top" wrapText="1"/>
      <protection/>
    </xf>
    <xf numFmtId="0" fontId="2" fillId="0" borderId="14" xfId="23" applyBorder="1" applyAlignment="1">
      <alignment horizontal="left" wrapText="1"/>
      <protection/>
    </xf>
    <xf numFmtId="0" fontId="2" fillId="0" borderId="11" xfId="23" applyBorder="1" applyAlignment="1">
      <alignment horizontal="left" wrapText="1"/>
      <protection/>
    </xf>
    <xf numFmtId="0" fontId="2" fillId="0" borderId="16" xfId="23" applyFont="1" applyBorder="1" applyAlignment="1">
      <alignment horizontal="center" vertical="top" wrapText="1"/>
      <protection/>
    </xf>
    <xf numFmtId="0" fontId="2" fillId="0" borderId="7" xfId="23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 wrapText="1"/>
      <protection/>
    </xf>
    <xf numFmtId="0" fontId="2" fillId="0" borderId="0" xfId="23" applyBorder="1" applyAlignment="1">
      <alignment horizontal="left" wrapText="1"/>
      <protection/>
    </xf>
    <xf numFmtId="0" fontId="2" fillId="0" borderId="13" xfId="23" applyFont="1" applyBorder="1" applyAlignment="1">
      <alignment horizontal="left" vertical="top" wrapText="1"/>
      <protection/>
    </xf>
    <xf numFmtId="0" fontId="2" fillId="0" borderId="14" xfId="23" applyFill="1" applyBorder="1" applyAlignment="1">
      <alignment horizontal="left" wrapText="1"/>
      <protection/>
    </xf>
    <xf numFmtId="0" fontId="2" fillId="0" borderId="11" xfId="23" applyFill="1" applyBorder="1" applyAlignment="1">
      <alignment horizontal="left" wrapText="1"/>
      <protection/>
    </xf>
    <xf numFmtId="0" fontId="2" fillId="0" borderId="16" xfId="23" applyFont="1" applyFill="1" applyBorder="1" applyAlignment="1">
      <alignment horizontal="center" vertical="top" wrapText="1"/>
      <protection/>
    </xf>
    <xf numFmtId="0" fontId="2" fillId="0" borderId="7" xfId="23" applyFill="1" applyBorder="1" applyAlignment="1">
      <alignment horizontal="center" vertical="top" wrapText="1"/>
      <protection/>
    </xf>
    <xf numFmtId="0" fontId="2" fillId="0" borderId="0" xfId="23" applyFont="1" applyBorder="1" applyAlignment="1">
      <alignment horizontal="left"/>
      <protection/>
    </xf>
    <xf numFmtId="0" fontId="2" fillId="0" borderId="0" xfId="23" applyBorder="1" applyAlignment="1">
      <alignment horizontal="left" vertical="top" wrapText="1"/>
      <protection/>
    </xf>
    <xf numFmtId="0" fontId="2" fillId="0" borderId="0" xfId="23" applyFont="1" applyBorder="1" applyAlignment="1">
      <alignment horizontal="left" vertical="top" wrapText="1"/>
      <protection/>
    </xf>
    <xf numFmtId="0" fontId="2" fillId="0" borderId="0" xfId="23" applyFill="1" applyBorder="1" applyAlignment="1">
      <alignment horizontal="left" vertical="top" wrapText="1"/>
      <protection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1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 horizontal="right" wrapText="1"/>
    </xf>
    <xf numFmtId="0" fontId="2" fillId="0" borderId="6" xfId="0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/>
    </xf>
    <xf numFmtId="164" fontId="2" fillId="0" borderId="3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/>
    </xf>
    <xf numFmtId="2" fontId="2" fillId="0" borderId="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8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right" wrapText="1"/>
    </xf>
    <xf numFmtId="164" fontId="2" fillId="0" borderId="15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164" fontId="2" fillId="0" borderId="15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 wrapText="1"/>
    </xf>
    <xf numFmtId="164" fontId="2" fillId="0" borderId="7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~3711954" xfId="22"/>
    <cellStyle name="Normal_~9421994" xfId="23"/>
    <cellStyle name="Normal_1.1" xfId="24"/>
    <cellStyle name="Normal_NCP!H14" xfId="25"/>
    <cellStyle name="Normal_NCP!H7a" xfId="26"/>
    <cellStyle name="Normal_PRI!H2" xfId="27"/>
    <cellStyle name="Normal_tabulka_HDP" xfId="28"/>
    <cellStyle name="Normal_tabuľková príloha_3_2009_Mar_vsetky stvrtroky_čísla" xfId="29"/>
    <cellStyle name="Normal_tabuľková príloha_Jan2009" xfId="30"/>
    <cellStyle name="Normal_tabuľkové prílohy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V33-12_EA_januar_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Rocna_sprava\Penaz_zasoba\Vklady_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2-12"/>
      <sheetName val="celk"/>
      <sheetName val="spotreb"/>
      <sheetName val="nehnut"/>
      <sheetName val="KRD"/>
      <sheetName val="STR"/>
      <sheetName val="DD"/>
      <sheetName val="CM_data"/>
      <sheetName val="Ch_CM"/>
      <sheetName val="DATA_NS_UCEL"/>
      <sheetName val="NFI_ucel"/>
      <sheetName val="Chart"/>
      <sheetName val="Ch_NFS_polrok"/>
      <sheetName val="Ch_NFS_rok"/>
      <sheetName val="Sheet2"/>
      <sheetName val="Ch_ucel (2)"/>
      <sheetName val="Ch_ucel"/>
      <sheetName val="Ch_ucel3"/>
      <sheetName val="Ch_contribEng"/>
      <sheetName val="Ch_contrib"/>
      <sheetName val="Ch_HH2eng"/>
      <sheetName val="Ch_HH2"/>
      <sheetName val="Ch_HH1"/>
      <sheetName val="CH_HH"/>
      <sheetName val="Ch_dynDom"/>
      <sheetName val="Ch_dynNS"/>
      <sheetName val="Ch_kumPFI"/>
      <sheetName val="Ch_kumns"/>
      <sheetName val="Ch_kumdom"/>
      <sheetName val="Ch_kumneh"/>
      <sheetName val="Sheet"/>
      <sheetName val="Chart2"/>
      <sheetName val="Chart3"/>
      <sheetName val="Chart1"/>
      <sheetName val="Tabulka"/>
      <sheetName val="DATA_2"/>
      <sheetName val="Vrátane CP (2)"/>
      <sheetName val="vystup"/>
      <sheetName val="PRILOHY"/>
    </sheetNames>
    <sheetDataSet>
      <sheetData sheetId="37">
        <row r="2">
          <cell r="B2" t="str">
            <v>Po zmene metodiky výpočtu dynamiky rastu</v>
          </cell>
          <cell r="C2">
            <v>38383</v>
          </cell>
          <cell r="D2">
            <v>38411</v>
          </cell>
          <cell r="E2">
            <v>38442</v>
          </cell>
          <cell r="F2">
            <v>38472</v>
          </cell>
          <cell r="G2">
            <v>38503</v>
          </cell>
          <cell r="H2">
            <v>38533</v>
          </cell>
          <cell r="I2">
            <v>38564</v>
          </cell>
          <cell r="J2">
            <v>38595</v>
          </cell>
          <cell r="K2">
            <v>38625</v>
          </cell>
          <cell r="L2">
            <v>38656</v>
          </cell>
          <cell r="M2">
            <v>38686</v>
          </cell>
          <cell r="N2">
            <v>38717</v>
          </cell>
          <cell r="O2">
            <v>38748</v>
          </cell>
          <cell r="P2">
            <v>38776</v>
          </cell>
          <cell r="Q2">
            <v>38807</v>
          </cell>
          <cell r="R2">
            <v>38837</v>
          </cell>
          <cell r="S2">
            <v>38868</v>
          </cell>
          <cell r="T2">
            <v>38898</v>
          </cell>
          <cell r="U2">
            <v>38929</v>
          </cell>
          <cell r="V2">
            <v>38960</v>
          </cell>
          <cell r="W2">
            <v>38990</v>
          </cell>
          <cell r="X2">
            <v>39021</v>
          </cell>
          <cell r="Y2">
            <v>39051</v>
          </cell>
          <cell r="Z2">
            <v>39082</v>
          </cell>
          <cell r="AA2">
            <v>39113</v>
          </cell>
          <cell r="AB2">
            <v>39141</v>
          </cell>
          <cell r="AC2">
            <v>39172</v>
          </cell>
          <cell r="AD2">
            <v>39202</v>
          </cell>
          <cell r="AE2">
            <v>39233</v>
          </cell>
          <cell r="AF2">
            <v>39263</v>
          </cell>
          <cell r="AG2">
            <v>39294</v>
          </cell>
          <cell r="AH2">
            <v>39325</v>
          </cell>
          <cell r="AI2">
            <v>39355</v>
          </cell>
          <cell r="AJ2">
            <v>39386</v>
          </cell>
          <cell r="AK2">
            <v>39416</v>
          </cell>
          <cell r="AL2">
            <v>39447</v>
          </cell>
          <cell r="AM2">
            <v>39478</v>
          </cell>
          <cell r="AN2">
            <v>39507</v>
          </cell>
          <cell r="AO2">
            <v>39538</v>
          </cell>
          <cell r="AP2">
            <v>39568</v>
          </cell>
          <cell r="AQ2">
            <v>39599</v>
          </cell>
          <cell r="AR2">
            <v>39629</v>
          </cell>
          <cell r="AS2">
            <v>39660</v>
          </cell>
          <cell r="AT2">
            <v>39691</v>
          </cell>
          <cell r="AU2">
            <v>39721</v>
          </cell>
          <cell r="AV2">
            <v>39752</v>
          </cell>
          <cell r="AW2">
            <v>39782</v>
          </cell>
          <cell r="AX2">
            <v>39813</v>
          </cell>
          <cell r="AY2">
            <v>39844</v>
          </cell>
        </row>
        <row r="3">
          <cell r="B3" t="str">
            <v>POHĽADÁVKY PEŇAŽNÝCH FINANČNÝCH INŠTITÚCIÍ VOČI SÚKROMNÉMU SEKTORU*/</v>
          </cell>
        </row>
        <row r="4">
          <cell r="C4">
            <v>2005</v>
          </cell>
          <cell r="O4">
            <v>2006</v>
          </cell>
          <cell r="AA4">
            <v>2007</v>
          </cell>
          <cell r="AM4">
            <v>2008</v>
          </cell>
          <cell r="AY4">
            <v>2009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</v>
          </cell>
          <cell r="P5">
            <v>2</v>
          </cell>
          <cell r="Q5">
            <v>3</v>
          </cell>
          <cell r="R5">
            <v>4</v>
          </cell>
          <cell r="S5">
            <v>5</v>
          </cell>
          <cell r="T5">
            <v>6</v>
          </cell>
          <cell r="U5">
            <v>7</v>
          </cell>
          <cell r="V5">
            <v>8</v>
          </cell>
          <cell r="W5">
            <v>9</v>
          </cell>
          <cell r="X5">
            <v>10</v>
          </cell>
          <cell r="Y5">
            <v>11</v>
          </cell>
          <cell r="Z5">
            <v>12</v>
          </cell>
          <cell r="AA5">
            <v>1</v>
          </cell>
          <cell r="AB5">
            <v>2</v>
          </cell>
          <cell r="AC5">
            <v>3</v>
          </cell>
          <cell r="AD5">
            <v>4</v>
          </cell>
          <cell r="AE5">
            <v>5</v>
          </cell>
          <cell r="AF5">
            <v>6</v>
          </cell>
          <cell r="AG5">
            <v>7</v>
          </cell>
          <cell r="AH5">
            <v>8</v>
          </cell>
          <cell r="AI5">
            <v>9</v>
          </cell>
          <cell r="AJ5">
            <v>10</v>
          </cell>
          <cell r="AK5">
            <v>11</v>
          </cell>
          <cell r="AL5">
            <v>12</v>
          </cell>
          <cell r="AM5">
            <v>1</v>
          </cell>
          <cell r="AN5">
            <v>2</v>
          </cell>
          <cell r="AO5">
            <v>3</v>
          </cell>
          <cell r="AP5">
            <v>4</v>
          </cell>
          <cell r="AQ5">
            <v>5</v>
          </cell>
          <cell r="AR5">
            <v>6</v>
          </cell>
          <cell r="AS5">
            <v>7</v>
          </cell>
          <cell r="AT5">
            <v>8</v>
          </cell>
          <cell r="AU5">
            <v>9</v>
          </cell>
          <cell r="AV5">
            <v>10</v>
          </cell>
          <cell r="AW5">
            <v>11</v>
          </cell>
          <cell r="AX5">
            <v>12</v>
          </cell>
          <cell r="AY5">
            <v>1</v>
          </cell>
        </row>
        <row r="6">
          <cell r="B6" t="str">
            <v>Stav v mil. EUR</v>
          </cell>
        </row>
        <row r="7">
          <cell r="B7" t="str">
            <v>Pohľadávky PFI voči súkromnému sektoru</v>
          </cell>
          <cell r="C7">
            <v>13275.695777740002</v>
          </cell>
          <cell r="D7">
            <v>13273.891754620001</v>
          </cell>
          <cell r="E7">
            <v>13695.050687100005</v>
          </cell>
          <cell r="F7">
            <v>14013.564197029998</v>
          </cell>
          <cell r="G7">
            <v>14288.023069790002</v>
          </cell>
          <cell r="H7">
            <v>14664.179711860002</v>
          </cell>
          <cell r="I7">
            <v>15031.407588159998</v>
          </cell>
          <cell r="J7">
            <v>15286.459735759998</v>
          </cell>
          <cell r="K7">
            <v>15651.79071236</v>
          </cell>
          <cell r="L7">
            <v>16016.019252459999</v>
          </cell>
          <cell r="M7">
            <v>16296.90629357</v>
          </cell>
          <cell r="N7">
            <v>16866.894310540003</v>
          </cell>
          <cell r="O7">
            <v>17082.37728209</v>
          </cell>
          <cell r="P7">
            <v>17283.219610999997</v>
          </cell>
          <cell r="Q7">
            <v>17655.763626080003</v>
          </cell>
          <cell r="R7">
            <v>17915.585175599997</v>
          </cell>
          <cell r="S7">
            <v>18467.132941650005</v>
          </cell>
          <cell r="T7">
            <v>18959.360419579993</v>
          </cell>
          <cell r="U7">
            <v>18852.57276108</v>
          </cell>
          <cell r="V7">
            <v>19157.621157809997</v>
          </cell>
          <cell r="W7">
            <v>19486.36473475</v>
          </cell>
          <cell r="X7">
            <v>20412.212042760002</v>
          </cell>
          <cell r="Y7">
            <v>20606.224988399998</v>
          </cell>
          <cell r="Z7">
            <v>20893.38173006</v>
          </cell>
          <cell r="AA7">
            <v>21154.651131920004</v>
          </cell>
          <cell r="AB7">
            <v>21229.425811579997</v>
          </cell>
          <cell r="AC7">
            <v>21474.904069590004</v>
          </cell>
          <cell r="AD7">
            <v>21694.901945159996</v>
          </cell>
          <cell r="AE7">
            <v>22277.65053443</v>
          </cell>
          <cell r="AF7">
            <v>22903.53183298</v>
          </cell>
          <cell r="AG7">
            <v>23407.79771625</v>
          </cell>
          <cell r="AH7">
            <v>23607.650069710002</v>
          </cell>
          <cell r="AI7">
            <v>24166.418176970004</v>
          </cell>
          <cell r="AJ7">
            <v>24839.675164320004</v>
          </cell>
          <cell r="AK7">
            <v>25269.44350398</v>
          </cell>
          <cell r="AL7">
            <v>25761.176126939998</v>
          </cell>
          <cell r="AM7">
            <v>26459.838412000005</v>
          </cell>
          <cell r="AN7">
            <v>26757.18299803001</v>
          </cell>
          <cell r="AO7">
            <v>27169.026024010007</v>
          </cell>
          <cell r="AP7">
            <v>27576.34302594</v>
          </cell>
          <cell r="AQ7">
            <v>27648.999634889995</v>
          </cell>
          <cell r="AR7">
            <v>28254.60734913</v>
          </cell>
          <cell r="AS7">
            <v>28884.746664</v>
          </cell>
          <cell r="AT7">
            <v>29275.644891440003</v>
          </cell>
          <cell r="AU7">
            <v>29503.364967129994</v>
          </cell>
          <cell r="AV7">
            <v>29875.98682202</v>
          </cell>
          <cell r="AW7">
            <v>30182.081026390002</v>
          </cell>
          <cell r="AX7">
            <v>29966.898692179995</v>
          </cell>
          <cell r="AY7">
            <v>29671.059</v>
          </cell>
        </row>
        <row r="8">
          <cell r="B8" t="str">
            <v>  Nefinančné spoločnosti</v>
          </cell>
          <cell r="C8">
            <v>7747.08378146</v>
          </cell>
          <cell r="D8">
            <v>7675.258281880001</v>
          </cell>
          <cell r="E8">
            <v>7937.796421700001</v>
          </cell>
          <cell r="F8">
            <v>8100.495751179999</v>
          </cell>
          <cell r="G8">
            <v>8208.395173609999</v>
          </cell>
          <cell r="H8">
            <v>8361.4094138</v>
          </cell>
          <cell r="I8">
            <v>8478.1747328</v>
          </cell>
          <cell r="J8">
            <v>8550.482971520001</v>
          </cell>
          <cell r="K8">
            <v>8706.9569143</v>
          </cell>
          <cell r="L8">
            <v>8802.70480648</v>
          </cell>
          <cell r="M8">
            <v>8921.3891655</v>
          </cell>
          <cell r="N8">
            <v>9026.966706489999</v>
          </cell>
          <cell r="O8">
            <v>9215.792836760002</v>
          </cell>
          <cell r="P8">
            <v>9294.192358770002</v>
          </cell>
          <cell r="Q8">
            <v>9421.278264620001</v>
          </cell>
          <cell r="R8">
            <v>9489.109705899999</v>
          </cell>
          <cell r="S8">
            <v>9758.803259649998</v>
          </cell>
          <cell r="T8">
            <v>9990.32131714</v>
          </cell>
          <cell r="U8">
            <v>9722.084445330001</v>
          </cell>
          <cell r="V8">
            <v>9873.090387049999</v>
          </cell>
          <cell r="W8">
            <v>10040.02403239</v>
          </cell>
          <cell r="X8">
            <v>10792.30050455</v>
          </cell>
          <cell r="Y8">
            <v>10816.91854213</v>
          </cell>
          <cell r="Z8">
            <v>10899.64007833</v>
          </cell>
          <cell r="AA8">
            <v>11063.84996349</v>
          </cell>
          <cell r="AB8">
            <v>11104.58388104</v>
          </cell>
          <cell r="AC8">
            <v>11148.19780256</v>
          </cell>
          <cell r="AD8">
            <v>11313.41060877</v>
          </cell>
          <cell r="AE8">
            <v>11634.31192326</v>
          </cell>
          <cell r="AF8">
            <v>12002.59300936</v>
          </cell>
          <cell r="AG8">
            <v>12269.14748058</v>
          </cell>
          <cell r="AH8">
            <v>12308.42335524</v>
          </cell>
          <cell r="AI8">
            <v>12647.997477260002</v>
          </cell>
          <cell r="AJ8">
            <v>13016.95854081</v>
          </cell>
          <cell r="AK8">
            <v>13164.913961369999</v>
          </cell>
          <cell r="AL8">
            <v>13448.63798712</v>
          </cell>
          <cell r="AM8">
            <v>14024.74218284</v>
          </cell>
          <cell r="AN8">
            <v>14171.791774550002</v>
          </cell>
          <cell r="AO8">
            <v>14298.111498369999</v>
          </cell>
          <cell r="AP8">
            <v>14512.16112328</v>
          </cell>
          <cell r="AQ8">
            <v>14501.475569279999</v>
          </cell>
          <cell r="AR8">
            <v>14861.08962358</v>
          </cell>
          <cell r="AS8">
            <v>15238.12344818</v>
          </cell>
          <cell r="AT8">
            <v>15422.3373166</v>
          </cell>
          <cell r="AU8">
            <v>15446.961163110002</v>
          </cell>
          <cell r="AV8">
            <v>15637.90479983</v>
          </cell>
          <cell r="AW8">
            <v>15763.503319389998</v>
          </cell>
          <cell r="AX8">
            <v>15455.29957513</v>
          </cell>
          <cell r="AY8">
            <v>15234.119</v>
          </cell>
        </row>
        <row r="9">
          <cell r="B9" t="str">
            <v>     do 1 roka</v>
          </cell>
          <cell r="C9">
            <v>3233.13483369</v>
          </cell>
          <cell r="D9">
            <v>3143.8792073200007</v>
          </cell>
          <cell r="E9">
            <v>3327.01669654</v>
          </cell>
          <cell r="F9">
            <v>3467.31733387</v>
          </cell>
          <cell r="G9">
            <v>3584.9448317</v>
          </cell>
          <cell r="H9">
            <v>3630.67513111</v>
          </cell>
          <cell r="I9">
            <v>3672.07979819</v>
          </cell>
          <cell r="J9">
            <v>3733.5750514499996</v>
          </cell>
          <cell r="K9">
            <v>3767.81816371</v>
          </cell>
          <cell r="L9">
            <v>3722.84750713</v>
          </cell>
          <cell r="M9">
            <v>3840.9482506800005</v>
          </cell>
          <cell r="N9">
            <v>3907.0275841500006</v>
          </cell>
          <cell r="O9">
            <v>4011.00624046</v>
          </cell>
          <cell r="P9">
            <v>4014.6043284899997</v>
          </cell>
          <cell r="Q9">
            <v>3975.5839142199998</v>
          </cell>
          <cell r="R9">
            <v>3973.7875257199994</v>
          </cell>
          <cell r="S9">
            <v>4264.41986987</v>
          </cell>
          <cell r="T9">
            <v>4465.917048389999</v>
          </cell>
          <cell r="U9">
            <v>4224.51350993</v>
          </cell>
          <cell r="V9">
            <v>4239.02220675</v>
          </cell>
          <cell r="W9">
            <v>4334.401115320001</v>
          </cell>
          <cell r="X9">
            <v>4565.49203346</v>
          </cell>
          <cell r="Y9">
            <v>4541.99883821</v>
          </cell>
          <cell r="Z9">
            <v>4500.86838612</v>
          </cell>
          <cell r="AA9">
            <v>4549.22558587</v>
          </cell>
          <cell r="AB9">
            <v>4702.608411329999</v>
          </cell>
          <cell r="AC9">
            <v>4820.07246233</v>
          </cell>
          <cell r="AD9">
            <v>4772.08039566</v>
          </cell>
          <cell r="AE9">
            <v>4918.543882350001</v>
          </cell>
          <cell r="AF9">
            <v>5330.607946620001</v>
          </cell>
          <cell r="AG9">
            <v>5246.03126866</v>
          </cell>
          <cell r="AH9">
            <v>5168.54733453</v>
          </cell>
          <cell r="AI9">
            <v>5409.3444201</v>
          </cell>
          <cell r="AJ9">
            <v>5571.15003651</v>
          </cell>
          <cell r="AK9">
            <v>5725.59373962</v>
          </cell>
          <cell r="AL9">
            <v>5783.457843710001</v>
          </cell>
          <cell r="AM9">
            <v>6079.5507203100005</v>
          </cell>
          <cell r="AN9">
            <v>6182.16852553</v>
          </cell>
          <cell r="AO9">
            <v>6269.567781990001</v>
          </cell>
          <cell r="AP9">
            <v>6327.540629339999</v>
          </cell>
          <cell r="AQ9">
            <v>6332.454325169999</v>
          </cell>
          <cell r="AR9">
            <v>6522.3808338399995</v>
          </cell>
          <cell r="AS9">
            <v>6630.61996282</v>
          </cell>
          <cell r="AT9">
            <v>6672.5798313800005</v>
          </cell>
          <cell r="AU9">
            <v>6583.36138219</v>
          </cell>
          <cell r="AV9">
            <v>6532.32682731</v>
          </cell>
          <cell r="AW9">
            <v>6584.07249552</v>
          </cell>
          <cell r="AX9">
            <v>6237.32928368</v>
          </cell>
          <cell r="AY9">
            <v>6231.214</v>
          </cell>
        </row>
        <row r="10">
          <cell r="B10" t="str">
            <v>     1 až 5 rokov</v>
          </cell>
          <cell r="C10">
            <v>1925.23086371</v>
          </cell>
          <cell r="D10">
            <v>1926.33817964</v>
          </cell>
          <cell r="E10">
            <v>1893.6961428599998</v>
          </cell>
          <cell r="F10">
            <v>1800.34863573</v>
          </cell>
          <cell r="G10">
            <v>1797.5428201599998</v>
          </cell>
          <cell r="H10">
            <v>1817.07442077</v>
          </cell>
          <cell r="I10">
            <v>1823.6824005800001</v>
          </cell>
          <cell r="J10">
            <v>1791.7697337900001</v>
          </cell>
          <cell r="K10">
            <v>1789.03511916</v>
          </cell>
          <cell r="L10">
            <v>1802.59636194</v>
          </cell>
          <cell r="M10">
            <v>1768.01795791</v>
          </cell>
          <cell r="N10">
            <v>1731.0459735799998</v>
          </cell>
          <cell r="O10">
            <v>1743.1686583100002</v>
          </cell>
          <cell r="P10">
            <v>1737.81215561</v>
          </cell>
          <cell r="Q10">
            <v>1832.8158733300002</v>
          </cell>
          <cell r="R10">
            <v>1833.22419173</v>
          </cell>
          <cell r="S10">
            <v>1950.48476399</v>
          </cell>
          <cell r="T10">
            <v>1885.4649804100004</v>
          </cell>
          <cell r="U10">
            <v>1814.13987917</v>
          </cell>
          <cell r="V10">
            <v>1871.4588063400001</v>
          </cell>
          <cell r="W10">
            <v>1868.7564894199998</v>
          </cell>
          <cell r="X10">
            <v>2134.56041293</v>
          </cell>
          <cell r="Y10">
            <v>2170.2319591099995</v>
          </cell>
          <cell r="Z10">
            <v>2135.56970723</v>
          </cell>
          <cell r="AA10">
            <v>2168.16460866</v>
          </cell>
          <cell r="AB10">
            <v>2194.0478324299997</v>
          </cell>
          <cell r="AC10">
            <v>2144.55964947</v>
          </cell>
          <cell r="AD10">
            <v>2286.2816172099992</v>
          </cell>
          <cell r="AE10">
            <v>2309.66251743</v>
          </cell>
          <cell r="AF10">
            <v>2255.0107216300003</v>
          </cell>
          <cell r="AG10">
            <v>2417.65368785</v>
          </cell>
          <cell r="AH10">
            <v>2428.07764057</v>
          </cell>
          <cell r="AI10">
            <v>2418.0523468</v>
          </cell>
          <cell r="AJ10">
            <v>2499.95332935</v>
          </cell>
          <cell r="AK10">
            <v>2569.07946624</v>
          </cell>
          <cell r="AL10">
            <v>2746.0675164300005</v>
          </cell>
          <cell r="AM10">
            <v>2930.00341897</v>
          </cell>
          <cell r="AN10">
            <v>2936.36626169</v>
          </cell>
          <cell r="AO10">
            <v>2921.54886144</v>
          </cell>
          <cell r="AP10">
            <v>2952.8587598799995</v>
          </cell>
          <cell r="AQ10">
            <v>2935.71861516</v>
          </cell>
          <cell r="AR10">
            <v>3002.99548563</v>
          </cell>
          <cell r="AS10">
            <v>3188.1692557899996</v>
          </cell>
          <cell r="AT10">
            <v>3288.3667264</v>
          </cell>
          <cell r="AU10">
            <v>3341.3282214700002</v>
          </cell>
          <cell r="AV10">
            <v>3394.1125273799994</v>
          </cell>
          <cell r="AW10">
            <v>3448.4197703</v>
          </cell>
          <cell r="AX10">
            <v>3482.6676956899996</v>
          </cell>
          <cell r="AY10">
            <v>3353.258</v>
          </cell>
        </row>
        <row r="11">
          <cell r="B11" t="str">
            <v>     nad 5 rokov</v>
          </cell>
          <cell r="C11">
            <v>2588.71808404</v>
          </cell>
          <cell r="D11">
            <v>2605.0408949099997</v>
          </cell>
          <cell r="E11">
            <v>2717.08358229</v>
          </cell>
          <cell r="F11">
            <v>2832.8297815800006</v>
          </cell>
          <cell r="G11">
            <v>2825.9075217400004</v>
          </cell>
          <cell r="H11">
            <v>2913.65986191</v>
          </cell>
          <cell r="I11">
            <v>2982.4125340299997</v>
          </cell>
          <cell r="J11">
            <v>3025.13818628</v>
          </cell>
          <cell r="K11">
            <v>3150.1036314200005</v>
          </cell>
          <cell r="L11">
            <v>3277.26093739</v>
          </cell>
          <cell r="M11">
            <v>3312.42295691</v>
          </cell>
          <cell r="N11">
            <v>3388.8931487800005</v>
          </cell>
          <cell r="O11">
            <v>3461.6179379999994</v>
          </cell>
          <cell r="P11">
            <v>3541.77587465</v>
          </cell>
          <cell r="Q11">
            <v>3612.87847706</v>
          </cell>
          <cell r="R11">
            <v>3682.09798845</v>
          </cell>
          <cell r="S11">
            <v>3543.89862576</v>
          </cell>
          <cell r="T11">
            <v>3638.93928832</v>
          </cell>
          <cell r="U11">
            <v>3683.43105623</v>
          </cell>
          <cell r="V11">
            <v>3762.60937396</v>
          </cell>
          <cell r="W11">
            <v>3836.86642767</v>
          </cell>
          <cell r="X11">
            <v>4092.2480581600003</v>
          </cell>
          <cell r="Y11">
            <v>4104.6877448</v>
          </cell>
          <cell r="Z11">
            <v>4263.201984990001</v>
          </cell>
          <cell r="AA11">
            <v>4346.45976897</v>
          </cell>
          <cell r="AB11">
            <v>4207.92763727</v>
          </cell>
          <cell r="AC11">
            <v>4183.5656907699995</v>
          </cell>
          <cell r="AD11">
            <v>4255.048595910001</v>
          </cell>
          <cell r="AE11">
            <v>4406.105523460001</v>
          </cell>
          <cell r="AF11">
            <v>4416.9743411</v>
          </cell>
          <cell r="AG11">
            <v>4605.46252406</v>
          </cell>
          <cell r="AH11">
            <v>4711.7983801400005</v>
          </cell>
          <cell r="AI11">
            <v>4820.6007103599995</v>
          </cell>
          <cell r="AJ11">
            <v>4945.855174929999</v>
          </cell>
          <cell r="AK11">
            <v>4870.240755499999</v>
          </cell>
          <cell r="AL11">
            <v>4919.112626969999</v>
          </cell>
          <cell r="AM11">
            <v>5015.18804354</v>
          </cell>
          <cell r="AN11">
            <v>5053.25698732</v>
          </cell>
          <cell r="AO11">
            <v>5106.9948549499995</v>
          </cell>
          <cell r="AP11">
            <v>5231.76173405</v>
          </cell>
          <cell r="AQ11">
            <v>5233.30262896</v>
          </cell>
          <cell r="AR11">
            <v>5335.71330411</v>
          </cell>
          <cell r="AS11">
            <v>5419.33422958</v>
          </cell>
          <cell r="AT11">
            <v>5461.390758809999</v>
          </cell>
          <cell r="AU11">
            <v>5522.2715594500005</v>
          </cell>
          <cell r="AV11">
            <v>5711.46544513</v>
          </cell>
          <cell r="AW11">
            <v>5731.01105357</v>
          </cell>
          <cell r="AX11">
            <v>5735.302595769999</v>
          </cell>
          <cell r="AY11">
            <v>5649.647</v>
          </cell>
        </row>
        <row r="12">
          <cell r="B12" t="str">
            <v>  Finančné spoločnosti</v>
          </cell>
          <cell r="C12">
            <v>1220.61451901</v>
          </cell>
          <cell r="D12">
            <v>1213.5661886799999</v>
          </cell>
          <cell r="E12">
            <v>1243.3333665100004</v>
          </cell>
          <cell r="F12">
            <v>1259.4020115399999</v>
          </cell>
          <cell r="G12">
            <v>1256.98330347</v>
          </cell>
          <cell r="H12">
            <v>1289.42338842</v>
          </cell>
          <cell r="I12">
            <v>1392.8598220799997</v>
          </cell>
          <cell r="J12">
            <v>1401.2705968099997</v>
          </cell>
          <cell r="K12">
            <v>1439.0861714200003</v>
          </cell>
          <cell r="L12">
            <v>1542.1194317099998</v>
          </cell>
          <cell r="M12">
            <v>1562.77212376</v>
          </cell>
          <cell r="N12">
            <v>1830.6287592099998</v>
          </cell>
          <cell r="O12">
            <v>1763.85617074</v>
          </cell>
          <cell r="P12">
            <v>1804.78799044</v>
          </cell>
          <cell r="Q12">
            <v>1873.2908119199997</v>
          </cell>
          <cell r="R12">
            <v>1904.02492864</v>
          </cell>
          <cell r="S12">
            <v>1986.28477064</v>
          </cell>
          <cell r="T12">
            <v>2038.08975636</v>
          </cell>
          <cell r="U12">
            <v>2033.23939455</v>
          </cell>
          <cell r="V12">
            <v>2020.53359225</v>
          </cell>
          <cell r="W12">
            <v>2014.5952665400002</v>
          </cell>
          <cell r="X12">
            <v>2016.6975702000002</v>
          </cell>
          <cell r="Y12">
            <v>2039.2118435899997</v>
          </cell>
          <cell r="Z12">
            <v>2091.03326031</v>
          </cell>
          <cell r="AA12">
            <v>2090.4949877199997</v>
          </cell>
          <cell r="AB12">
            <v>2020.67808537</v>
          </cell>
          <cell r="AC12">
            <v>2046.83127532</v>
          </cell>
          <cell r="AD12">
            <v>1979.7981809700002</v>
          </cell>
          <cell r="AE12">
            <v>2004.0419571100003</v>
          </cell>
          <cell r="AF12">
            <v>2032.3414326600002</v>
          </cell>
          <cell r="AG12">
            <v>2077.83688509</v>
          </cell>
          <cell r="AH12">
            <v>2047.62132378</v>
          </cell>
          <cell r="AI12">
            <v>2078.6273982599996</v>
          </cell>
          <cell r="AJ12">
            <v>2145.43367854</v>
          </cell>
          <cell r="AK12">
            <v>2196.7277102900002</v>
          </cell>
          <cell r="AL12">
            <v>2210.01672974</v>
          </cell>
          <cell r="AM12">
            <v>2198.63254331</v>
          </cell>
          <cell r="AN12">
            <v>2190.2651862100006</v>
          </cell>
          <cell r="AO12">
            <v>2276.22993427</v>
          </cell>
          <cell r="AP12">
            <v>2213.4812786299995</v>
          </cell>
          <cell r="AQ12">
            <v>2045.9455287899998</v>
          </cell>
          <cell r="AR12">
            <v>2020.4121025</v>
          </cell>
          <cell r="AS12">
            <v>2001.9560512399999</v>
          </cell>
          <cell r="AT12">
            <v>1995.4763659200003</v>
          </cell>
          <cell r="AU12">
            <v>1972.8254331699998</v>
          </cell>
          <cell r="AV12">
            <v>1919.77590786</v>
          </cell>
          <cell r="AW12">
            <v>1937.6283941</v>
          </cell>
          <cell r="AX12">
            <v>1879.70878974</v>
          </cell>
          <cell r="AY12">
            <v>1747.963</v>
          </cell>
        </row>
        <row r="13">
          <cell r="B13" t="str">
            <v>  Poisťovne a penzijné fondy</v>
          </cell>
          <cell r="C13">
            <v>0.05573259</v>
          </cell>
          <cell r="D13">
            <v>0.06642103</v>
          </cell>
          <cell r="E13">
            <v>1.9321516200000002</v>
          </cell>
          <cell r="F13">
            <v>1.37860984</v>
          </cell>
          <cell r="G13">
            <v>1.3545774400000001</v>
          </cell>
          <cell r="H13">
            <v>2.7817831699999997</v>
          </cell>
          <cell r="I13">
            <v>1.62812853</v>
          </cell>
          <cell r="J13">
            <v>1.57528381</v>
          </cell>
          <cell r="K13">
            <v>1.47397597</v>
          </cell>
          <cell r="L13">
            <v>1.46411737</v>
          </cell>
          <cell r="M13">
            <v>1.4488813600000003</v>
          </cell>
          <cell r="N13">
            <v>1.4223262300000001</v>
          </cell>
          <cell r="O13">
            <v>1.4060944</v>
          </cell>
          <cell r="P13">
            <v>1.3883688599999997</v>
          </cell>
          <cell r="Q13">
            <v>1.37874261</v>
          </cell>
          <cell r="R13">
            <v>1.3790413600000002</v>
          </cell>
          <cell r="S13">
            <v>1.3817300599999998</v>
          </cell>
          <cell r="T13">
            <v>1.4477859600000003</v>
          </cell>
          <cell r="U13">
            <v>1.6206930800000001</v>
          </cell>
          <cell r="V13">
            <v>1.4056628800000002</v>
          </cell>
          <cell r="W13">
            <v>1.41050919</v>
          </cell>
          <cell r="X13">
            <v>1.3529841200000001</v>
          </cell>
          <cell r="Y13">
            <v>1.3101639899999997</v>
          </cell>
          <cell r="Z13">
            <v>1.2669123</v>
          </cell>
          <cell r="AA13">
            <v>1.2637588800000001</v>
          </cell>
          <cell r="AB13">
            <v>1.2493527100000001</v>
          </cell>
          <cell r="AC13">
            <v>1.21267344</v>
          </cell>
          <cell r="AD13">
            <v>1.21078139</v>
          </cell>
          <cell r="AE13">
            <v>1.20205139</v>
          </cell>
          <cell r="AF13">
            <v>1.19723826</v>
          </cell>
          <cell r="AG13">
            <v>1.1952466300000002</v>
          </cell>
          <cell r="AH13">
            <v>1.1976365900000001</v>
          </cell>
          <cell r="AI13">
            <v>1.18701453</v>
          </cell>
          <cell r="AJ13">
            <v>1.1777202500000001</v>
          </cell>
          <cell r="AK13">
            <v>1.23753569</v>
          </cell>
          <cell r="AL13">
            <v>1.17566223</v>
          </cell>
          <cell r="AM13">
            <v>1.1538206200000003</v>
          </cell>
          <cell r="AN13">
            <v>1.13214499</v>
          </cell>
          <cell r="AO13">
            <v>1.12537343</v>
          </cell>
          <cell r="AP13">
            <v>1.11790479</v>
          </cell>
          <cell r="AQ13">
            <v>1.05556662</v>
          </cell>
          <cell r="AR13">
            <v>1.0801633099999999</v>
          </cell>
          <cell r="AS13">
            <v>1.05536746</v>
          </cell>
          <cell r="AT13">
            <v>1.04464582</v>
          </cell>
          <cell r="AU13">
            <v>2.8820288100000004</v>
          </cell>
          <cell r="AV13">
            <v>1.057857</v>
          </cell>
          <cell r="AW13">
            <v>1.0398326999999998</v>
          </cell>
          <cell r="AX13">
            <v>1.0401314499999998</v>
          </cell>
          <cell r="AY13">
            <v>1.045</v>
          </cell>
        </row>
        <row r="14">
          <cell r="B14" t="str">
            <v>  Domácnosti a neziskové inštitúcie slúžiace domácnostiam</v>
          </cell>
          <cell r="C14">
            <v>4307.94174468</v>
          </cell>
          <cell r="D14">
            <v>4385.000863030001</v>
          </cell>
          <cell r="E14">
            <v>4511.98874727</v>
          </cell>
          <cell r="F14">
            <v>4652.28782447</v>
          </cell>
          <cell r="G14">
            <v>4821.29001527</v>
          </cell>
          <cell r="H14">
            <v>5010.565126470001</v>
          </cell>
          <cell r="I14">
            <v>5158.7449047499995</v>
          </cell>
          <cell r="J14">
            <v>5333.1308836200005</v>
          </cell>
          <cell r="K14">
            <v>5504.273650669999</v>
          </cell>
          <cell r="L14">
            <v>5669.730896899999</v>
          </cell>
          <cell r="M14">
            <v>5811.296122949999</v>
          </cell>
          <cell r="N14">
            <v>6007.876518609999</v>
          </cell>
          <cell r="O14">
            <v>6101.32218019</v>
          </cell>
          <cell r="P14">
            <v>6182.850892929999</v>
          </cell>
          <cell r="Q14">
            <v>6359.81580693</v>
          </cell>
          <cell r="R14">
            <v>6521.0714997000005</v>
          </cell>
          <cell r="S14">
            <v>6720.663181299999</v>
          </cell>
          <cell r="T14">
            <v>6929.50156012</v>
          </cell>
          <cell r="U14">
            <v>7095.62822812</v>
          </cell>
          <cell r="V14">
            <v>7262.591515630001</v>
          </cell>
          <cell r="W14">
            <v>7430.334926629999</v>
          </cell>
          <cell r="X14">
            <v>7601.860983889998</v>
          </cell>
          <cell r="Y14">
            <v>7748.784438690001</v>
          </cell>
          <cell r="Z14">
            <v>7901.441479120001</v>
          </cell>
          <cell r="AA14">
            <v>7999.04242183</v>
          </cell>
          <cell r="AB14">
            <v>8102.914492460001</v>
          </cell>
          <cell r="AC14">
            <v>8278.66231827</v>
          </cell>
          <cell r="AD14">
            <v>8400.48237403</v>
          </cell>
          <cell r="AE14">
            <v>8638.094602669998</v>
          </cell>
          <cell r="AF14">
            <v>8867.400152700002</v>
          </cell>
          <cell r="AG14">
            <v>9059.618103949999</v>
          </cell>
          <cell r="AH14">
            <v>9250.407754099999</v>
          </cell>
          <cell r="AI14">
            <v>9438.606286919998</v>
          </cell>
          <cell r="AJ14">
            <v>9676.105224719999</v>
          </cell>
          <cell r="AK14">
            <v>9906.56429663</v>
          </cell>
          <cell r="AL14">
            <v>10101.345747849997</v>
          </cell>
          <cell r="AM14">
            <v>10235.309865230001</v>
          </cell>
          <cell r="AN14">
            <v>10393.99389228</v>
          </cell>
          <cell r="AO14">
            <v>10593.55921794</v>
          </cell>
          <cell r="AP14">
            <v>10849.582719240001</v>
          </cell>
          <cell r="AQ14">
            <v>11100.5229702</v>
          </cell>
          <cell r="AR14">
            <v>11372.02545974</v>
          </cell>
          <cell r="AS14">
            <v>11643.611797119998</v>
          </cell>
          <cell r="AT14">
            <v>11856.786563099999</v>
          </cell>
          <cell r="AU14">
            <v>12080.696342039999</v>
          </cell>
          <cell r="AV14">
            <v>12317.24825733</v>
          </cell>
          <cell r="AW14">
            <v>12479.909480199996</v>
          </cell>
          <cell r="AX14">
            <v>12630.850195860003</v>
          </cell>
          <cell r="AY14">
            <v>12687.932</v>
          </cell>
        </row>
        <row r="15">
          <cell r="B15" t="str">
            <v>     spotrebiteľské úvery</v>
          </cell>
          <cell r="O15">
            <v>982.4218283199998</v>
          </cell>
          <cell r="P15">
            <v>987.2856004799999</v>
          </cell>
          <cell r="Q15">
            <v>1025.6663015299998</v>
          </cell>
          <cell r="R15">
            <v>1041.7204408100001</v>
          </cell>
          <cell r="S15">
            <v>1059.9837017900002</v>
          </cell>
          <cell r="T15">
            <v>1082.1757617800001</v>
          </cell>
          <cell r="U15">
            <v>1096.0264223600002</v>
          </cell>
          <cell r="V15">
            <v>1112.8502622400001</v>
          </cell>
          <cell r="W15">
            <v>1140.4484166500001</v>
          </cell>
          <cell r="X15">
            <v>1166.09466906</v>
          </cell>
          <cell r="Y15">
            <v>1186.14286663</v>
          </cell>
          <cell r="Z15">
            <v>1190.8199561899999</v>
          </cell>
          <cell r="AA15">
            <v>1205.02466306</v>
          </cell>
          <cell r="AB15">
            <v>1218.33393081</v>
          </cell>
          <cell r="AC15">
            <v>1245.2941976999996</v>
          </cell>
          <cell r="AD15">
            <v>1219.13337317</v>
          </cell>
          <cell r="AE15">
            <v>1241.8243377699998</v>
          </cell>
          <cell r="AF15">
            <v>1268.3204209</v>
          </cell>
          <cell r="AG15">
            <v>1294.8215163</v>
          </cell>
          <cell r="AH15">
            <v>1305.05224722</v>
          </cell>
          <cell r="AI15">
            <v>1325.0725951</v>
          </cell>
          <cell r="AJ15">
            <v>1344.40108212</v>
          </cell>
          <cell r="AK15">
            <v>1364.6095067400001</v>
          </cell>
          <cell r="AL15">
            <v>1379.4044679</v>
          </cell>
          <cell r="AM15">
            <v>1386.4049658200004</v>
          </cell>
          <cell r="AN15">
            <v>1403.5403306100002</v>
          </cell>
          <cell r="AO15">
            <v>1429.1701188299999</v>
          </cell>
          <cell r="AP15">
            <v>1471.4076877099997</v>
          </cell>
          <cell r="AQ15">
            <v>1507.30916816</v>
          </cell>
          <cell r="AR15">
            <v>1537.10051118</v>
          </cell>
          <cell r="AS15">
            <v>1587.9102768400003</v>
          </cell>
          <cell r="AT15">
            <v>1615.7827126000002</v>
          </cell>
          <cell r="AU15">
            <v>1648.0987850899999</v>
          </cell>
          <cell r="AV15">
            <v>1671.54232225</v>
          </cell>
          <cell r="AW15">
            <v>1689.82539999</v>
          </cell>
          <cell r="AX15">
            <v>1709.27786629</v>
          </cell>
          <cell r="AY15">
            <v>1700.014</v>
          </cell>
        </row>
        <row r="16">
          <cell r="B16" t="str">
            <v>     úvery na bývanie</v>
          </cell>
          <cell r="O16">
            <v>3988.1430658</v>
          </cell>
          <cell r="P16">
            <v>4062.56575716</v>
          </cell>
          <cell r="Q16">
            <v>4168.816138880001</v>
          </cell>
          <cell r="R16">
            <v>4264.638518230001</v>
          </cell>
          <cell r="S16">
            <v>4382.946690559999</v>
          </cell>
          <cell r="T16">
            <v>4521.29492796</v>
          </cell>
          <cell r="U16">
            <v>4629.449678010002</v>
          </cell>
          <cell r="V16">
            <v>4745.63095001</v>
          </cell>
          <cell r="W16">
            <v>4847.30704374</v>
          </cell>
          <cell r="X16">
            <v>4957.15704042</v>
          </cell>
          <cell r="Y16">
            <v>5054.512613689999</v>
          </cell>
          <cell r="Z16">
            <v>5209.30880304</v>
          </cell>
          <cell r="AA16">
            <v>5303.0731926</v>
          </cell>
          <cell r="AB16">
            <v>5373.402808209999</v>
          </cell>
          <cell r="AC16">
            <v>5474.61601274</v>
          </cell>
          <cell r="AD16">
            <v>5595.172110470001</v>
          </cell>
          <cell r="AE16">
            <v>5761.136294229999</v>
          </cell>
          <cell r="AF16">
            <v>5911.42518091</v>
          </cell>
          <cell r="AG16">
            <v>6038.880003989999</v>
          </cell>
          <cell r="AH16">
            <v>6176.265318979999</v>
          </cell>
          <cell r="AI16">
            <v>6307.25662218</v>
          </cell>
          <cell r="AJ16">
            <v>6468.34694285</v>
          </cell>
          <cell r="AK16">
            <v>6623.695279829999</v>
          </cell>
          <cell r="AL16">
            <v>6773.33376485</v>
          </cell>
          <cell r="AM16">
            <v>6884.09832039</v>
          </cell>
          <cell r="AN16">
            <v>6998.11027021</v>
          </cell>
          <cell r="AO16">
            <v>7124.22299674</v>
          </cell>
          <cell r="AP16">
            <v>7297.19252472</v>
          </cell>
          <cell r="AQ16">
            <v>7464.02323573</v>
          </cell>
          <cell r="AR16">
            <v>7646.6457876899985</v>
          </cell>
          <cell r="AS16">
            <v>7825.704740080001</v>
          </cell>
          <cell r="AT16">
            <v>7976.71353647</v>
          </cell>
          <cell r="AU16">
            <v>8128.162019519999</v>
          </cell>
          <cell r="AV16">
            <v>8298.19006838</v>
          </cell>
          <cell r="AW16">
            <v>8408.788023619998</v>
          </cell>
          <cell r="AX16">
            <v>8539.474141950002</v>
          </cell>
          <cell r="AY16">
            <v>8607.509</v>
          </cell>
        </row>
        <row r="17">
          <cell r="B17" t="str">
            <v>     ostatné úvery</v>
          </cell>
          <cell r="O17">
            <v>1130.7572860700002</v>
          </cell>
          <cell r="P17">
            <v>1132.9995352899991</v>
          </cell>
          <cell r="Q17">
            <v>1165.333366519999</v>
          </cell>
          <cell r="R17">
            <v>1214.7125406599998</v>
          </cell>
          <cell r="S17">
            <v>1277.7327889500002</v>
          </cell>
          <cell r="T17">
            <v>1326.0308703800001</v>
          </cell>
          <cell r="U17">
            <v>1370.1521277499978</v>
          </cell>
          <cell r="V17">
            <v>1404.110303380001</v>
          </cell>
          <cell r="W17">
            <v>1442.5794662399985</v>
          </cell>
          <cell r="X17">
            <v>1478.6092744099979</v>
          </cell>
          <cell r="Y17">
            <v>1508.1289583700018</v>
          </cell>
          <cell r="Z17">
            <v>1501.3127198900002</v>
          </cell>
          <cell r="AA17">
            <v>1490.9445661700001</v>
          </cell>
          <cell r="AB17">
            <v>1511.1777534400017</v>
          </cell>
          <cell r="AC17">
            <v>1558.7521078300015</v>
          </cell>
          <cell r="AD17">
            <v>1586.1768903899992</v>
          </cell>
          <cell r="AE17">
            <v>1635.1339706699991</v>
          </cell>
          <cell r="AF17">
            <v>1687.6545508900026</v>
          </cell>
          <cell r="AG17">
            <v>1725.9165836599996</v>
          </cell>
          <cell r="AH17">
            <v>1769.0901878999994</v>
          </cell>
          <cell r="AI17">
            <v>1806.2770696399975</v>
          </cell>
          <cell r="AJ17">
            <v>1863.3571997499994</v>
          </cell>
          <cell r="AK17">
            <v>1918.259510060001</v>
          </cell>
          <cell r="AL17">
            <v>1948.6075150999968</v>
          </cell>
          <cell r="AM17">
            <v>1964.8065790200017</v>
          </cell>
          <cell r="AN17">
            <v>1992.3432914599998</v>
          </cell>
          <cell r="AO17">
            <v>2040.1661023699999</v>
          </cell>
          <cell r="AP17">
            <v>2080.9825068100017</v>
          </cell>
          <cell r="AQ17">
            <v>2129.1905663099997</v>
          </cell>
          <cell r="AR17">
            <v>2188.279160870001</v>
          </cell>
          <cell r="AS17">
            <v>2229.9967801999965</v>
          </cell>
          <cell r="AT17">
            <v>2264.2903140299977</v>
          </cell>
          <cell r="AU17">
            <v>2304.4355374299994</v>
          </cell>
          <cell r="AV17">
            <v>2347.5158667000014</v>
          </cell>
          <cell r="AW17">
            <v>2381.2960565899975</v>
          </cell>
          <cell r="AX17">
            <v>2382.0981876200003</v>
          </cell>
          <cell r="AY17">
            <v>2380.148</v>
          </cell>
        </row>
        <row r="18">
          <cell r="O18">
            <v>2113.17911439</v>
          </cell>
          <cell r="P18">
            <v>2120.285135769999</v>
          </cell>
          <cell r="Q18">
            <v>2190.999668049999</v>
          </cell>
          <cell r="R18">
            <v>2256.43298147</v>
          </cell>
          <cell r="S18">
            <v>2337.71649074</v>
          </cell>
          <cell r="T18">
            <v>2408.2066321600005</v>
          </cell>
          <cell r="U18">
            <v>2466.178550109998</v>
          </cell>
          <cell r="V18">
            <v>2516.960565620001</v>
          </cell>
          <cell r="W18">
            <v>2583.0278828899986</v>
          </cell>
          <cell r="X18">
            <v>2644.7039434699977</v>
          </cell>
          <cell r="Y18">
            <v>2694.2718250000016</v>
          </cell>
          <cell r="Z18">
            <v>2692.1326760800002</v>
          </cell>
          <cell r="AA18">
            <v>2695.96922923</v>
          </cell>
          <cell r="AB18">
            <v>2729.511684250002</v>
          </cell>
          <cell r="AC18">
            <v>2804.046305530001</v>
          </cell>
          <cell r="AD18">
            <v>2805.310263559999</v>
          </cell>
          <cell r="AE18">
            <v>2876.958308439999</v>
          </cell>
          <cell r="AF18">
            <v>2955.9749717900027</v>
          </cell>
          <cell r="AG18">
            <v>3020.7380999599995</v>
          </cell>
          <cell r="AH18">
            <v>3074.1424351199994</v>
          </cell>
          <cell r="AI18">
            <v>3131.3496647399975</v>
          </cell>
          <cell r="AJ18">
            <v>3207.7582818699993</v>
          </cell>
          <cell r="AK18">
            <v>3282.869016800001</v>
          </cell>
          <cell r="AL18">
            <v>3328.0119829999967</v>
          </cell>
          <cell r="AM18">
            <v>3351.211544840002</v>
          </cell>
          <cell r="AN18">
            <v>3395.88362207</v>
          </cell>
          <cell r="AO18">
            <v>3469.3362211999997</v>
          </cell>
          <cell r="AP18">
            <v>3552.3901945200014</v>
          </cell>
          <cell r="AQ18">
            <v>3636.4997344699996</v>
          </cell>
          <cell r="AR18">
            <v>3725.379672050001</v>
          </cell>
          <cell r="AS18">
            <v>3817.9070570399967</v>
          </cell>
          <cell r="AT18">
            <v>3880.073026629998</v>
          </cell>
          <cell r="AU18">
            <v>3952.5343225199995</v>
          </cell>
          <cell r="AV18">
            <v>4019.0581889500017</v>
          </cell>
          <cell r="AW18">
            <v>4071.1214565799974</v>
          </cell>
          <cell r="AX18">
            <v>4091.3760539100003</v>
          </cell>
          <cell r="AY18">
            <v>4080.1620000000003</v>
          </cell>
        </row>
        <row r="19">
          <cell r="B19" t="str">
            <v>Pohľadávky PFI voči súkromnému sektoru</v>
          </cell>
          <cell r="C19">
            <v>13275.695777740002</v>
          </cell>
          <cell r="D19">
            <v>13273.891754620001</v>
          </cell>
          <cell r="E19">
            <v>13695.050687100005</v>
          </cell>
          <cell r="F19">
            <v>14013.564197029998</v>
          </cell>
          <cell r="G19">
            <v>14288.023069790002</v>
          </cell>
          <cell r="H19">
            <v>14664.179711860002</v>
          </cell>
          <cell r="I19">
            <v>15031.407588159998</v>
          </cell>
          <cell r="J19">
            <v>15286.459735759998</v>
          </cell>
          <cell r="K19">
            <v>15651.79071236</v>
          </cell>
          <cell r="L19">
            <v>16016.019252459999</v>
          </cell>
          <cell r="M19">
            <v>16296.90629357</v>
          </cell>
          <cell r="N19">
            <v>16866.894310540003</v>
          </cell>
          <cell r="O19">
            <v>17082.37728209</v>
          </cell>
          <cell r="P19">
            <v>17283.219610999997</v>
          </cell>
          <cell r="Q19">
            <v>17655.763626080003</v>
          </cell>
          <cell r="R19">
            <v>17915.585175599997</v>
          </cell>
          <cell r="S19">
            <v>18467.132941650005</v>
          </cell>
          <cell r="T19">
            <v>18959.360419579993</v>
          </cell>
          <cell r="U19">
            <v>18852.57276108</v>
          </cell>
          <cell r="V19">
            <v>19157.621157809997</v>
          </cell>
          <cell r="W19">
            <v>19486.36473475</v>
          </cell>
          <cell r="X19">
            <v>20412.212042760002</v>
          </cell>
          <cell r="Y19">
            <v>20606.224988399998</v>
          </cell>
          <cell r="Z19">
            <v>20893.38173006</v>
          </cell>
          <cell r="AA19">
            <v>21154.651131920004</v>
          </cell>
          <cell r="AB19">
            <v>21229.425811579997</v>
          </cell>
          <cell r="AC19">
            <v>21474.904069590004</v>
          </cell>
          <cell r="AD19">
            <v>21694.901945159996</v>
          </cell>
          <cell r="AE19">
            <v>22277.65053443</v>
          </cell>
          <cell r="AF19">
            <v>22903.53183298</v>
          </cell>
          <cell r="AG19">
            <v>23407.79771625</v>
          </cell>
          <cell r="AH19">
            <v>23607.650069710002</v>
          </cell>
          <cell r="AI19">
            <v>24166.418176970004</v>
          </cell>
          <cell r="AJ19">
            <v>24839.675164320004</v>
          </cell>
          <cell r="AK19">
            <v>25269.44350398</v>
          </cell>
          <cell r="AL19">
            <v>25761.176126939998</v>
          </cell>
          <cell r="AM19">
            <v>26459.838412000005</v>
          </cell>
          <cell r="AN19">
            <v>26757.18299803001</v>
          </cell>
          <cell r="AO19">
            <v>27169.026024010007</v>
          </cell>
          <cell r="AP19">
            <v>27576.34302594</v>
          </cell>
          <cell r="AQ19">
            <v>27648.999634889995</v>
          </cell>
          <cell r="AR19">
            <v>28254.60734913</v>
          </cell>
          <cell r="AS19">
            <v>28884.746664</v>
          </cell>
          <cell r="AT19">
            <v>29275.644891440003</v>
          </cell>
          <cell r="AU19">
            <v>29503.364967129994</v>
          </cell>
          <cell r="AV19">
            <v>29875.98682202</v>
          </cell>
          <cell r="AW19">
            <v>30182.081026390002</v>
          </cell>
          <cell r="AX19">
            <v>29966.898692179995</v>
          </cell>
        </row>
        <row r="20">
          <cell r="B20" t="str">
            <v>     v EUR</v>
          </cell>
          <cell r="C20">
            <v>12993.57528381</v>
          </cell>
          <cell r="D20">
            <v>12999.803923509999</v>
          </cell>
          <cell r="E20">
            <v>13434.700889580003</v>
          </cell>
          <cell r="F20">
            <v>13766.03694483</v>
          </cell>
          <cell r="G20">
            <v>14030.92335524</v>
          </cell>
          <cell r="H20">
            <v>14397.949213280004</v>
          </cell>
          <cell r="I20">
            <v>14750.101606599997</v>
          </cell>
          <cell r="J20">
            <v>15048.53133506</v>
          </cell>
          <cell r="K20">
            <v>15398.492431800001</v>
          </cell>
          <cell r="L20">
            <v>15764.53784106</v>
          </cell>
          <cell r="M20">
            <v>16055.22611698</v>
          </cell>
          <cell r="N20">
            <v>16598.002721879995</v>
          </cell>
          <cell r="O20">
            <v>16858.55550023</v>
          </cell>
          <cell r="P20">
            <v>17052.321018410006</v>
          </cell>
          <cell r="Q20">
            <v>17411.392584449997</v>
          </cell>
          <cell r="R20">
            <v>17674.238631080003</v>
          </cell>
          <cell r="S20">
            <v>18225.687446070002</v>
          </cell>
          <cell r="T20">
            <v>18703.62500829</v>
          </cell>
          <cell r="U20">
            <v>18613.26747659999</v>
          </cell>
          <cell r="V20">
            <v>18919.505875329996</v>
          </cell>
          <cell r="W20">
            <v>19237.36503349</v>
          </cell>
          <cell r="X20">
            <v>20149.937927360003</v>
          </cell>
          <cell r="Y20">
            <v>20337.91459206</v>
          </cell>
          <cell r="Z20">
            <v>20625.896866500003</v>
          </cell>
          <cell r="AA20">
            <v>20894.064528980005</v>
          </cell>
          <cell r="AB20">
            <v>20923.687213689995</v>
          </cell>
          <cell r="AC20">
            <v>21135.107050399998</v>
          </cell>
          <cell r="AD20">
            <v>21328.99910374</v>
          </cell>
          <cell r="AE20">
            <v>21900.10193853</v>
          </cell>
          <cell r="AF20">
            <v>22508.241718119996</v>
          </cell>
          <cell r="AG20">
            <v>23067.939885810003</v>
          </cell>
          <cell r="AH20">
            <v>23273.210482640003</v>
          </cell>
          <cell r="AI20">
            <v>23840.34601339</v>
          </cell>
          <cell r="AJ20">
            <v>24510.806479470008</v>
          </cell>
          <cell r="AK20">
            <v>24926.33808009</v>
          </cell>
          <cell r="AL20">
            <v>25382.090088299996</v>
          </cell>
          <cell r="AM20">
            <v>26040.673869749997</v>
          </cell>
          <cell r="AN20">
            <v>26345.220108840007</v>
          </cell>
          <cell r="AO20">
            <v>26760.420699710005</v>
          </cell>
          <cell r="AP20">
            <v>27100.808869399996</v>
          </cell>
          <cell r="AQ20">
            <v>27204.970557009994</v>
          </cell>
          <cell r="AR20">
            <v>27794.531932550002</v>
          </cell>
          <cell r="AS20">
            <v>28433.864203679997</v>
          </cell>
          <cell r="AT20">
            <v>28828.34800504</v>
          </cell>
          <cell r="AU20">
            <v>29058.201985000003</v>
          </cell>
          <cell r="AV20">
            <v>29405.51948484</v>
          </cell>
          <cell r="AW20">
            <v>29737.111000479996</v>
          </cell>
          <cell r="AX20">
            <v>29534.207063689995</v>
          </cell>
        </row>
        <row r="21">
          <cell r="B21" t="str">
            <v>     v cudzích menách</v>
          </cell>
          <cell r="C21">
            <v>282.12049393</v>
          </cell>
          <cell r="D21">
            <v>274.0878311100001</v>
          </cell>
          <cell r="E21">
            <v>260.34979752</v>
          </cell>
          <cell r="F21">
            <v>247.5272522</v>
          </cell>
          <cell r="G21">
            <v>257.09971455</v>
          </cell>
          <cell r="H21">
            <v>266.23049858</v>
          </cell>
          <cell r="I21">
            <v>281.30598155999996</v>
          </cell>
          <cell r="J21">
            <v>237.92840070000003</v>
          </cell>
          <cell r="K21">
            <v>253.29828056</v>
          </cell>
          <cell r="L21">
            <v>251.48141139999998</v>
          </cell>
          <cell r="M21">
            <v>241.68017658999995</v>
          </cell>
          <cell r="N21">
            <v>268.89158866</v>
          </cell>
          <cell r="O21">
            <v>223.82178186000004</v>
          </cell>
          <cell r="P21">
            <v>230.89859259000002</v>
          </cell>
          <cell r="Q21">
            <v>244.37104163</v>
          </cell>
          <cell r="R21">
            <v>241.34654452000004</v>
          </cell>
          <cell r="S21">
            <v>241.44549558000003</v>
          </cell>
          <cell r="T21">
            <v>255.73541129000003</v>
          </cell>
          <cell r="U21">
            <v>239.30528448</v>
          </cell>
          <cell r="V21">
            <v>238.11528248000002</v>
          </cell>
          <cell r="W21">
            <v>248.99970126</v>
          </cell>
          <cell r="X21">
            <v>262.27411539999997</v>
          </cell>
          <cell r="Y21">
            <v>268.31039634000007</v>
          </cell>
          <cell r="Z21">
            <v>267.48486356</v>
          </cell>
          <cell r="AA21">
            <v>260.58660294000003</v>
          </cell>
          <cell r="AB21">
            <v>305.73859789000005</v>
          </cell>
          <cell r="AC21">
            <v>339.79701919</v>
          </cell>
          <cell r="AD21">
            <v>365.90284141999996</v>
          </cell>
          <cell r="AE21">
            <v>377.5485959</v>
          </cell>
          <cell r="AF21">
            <v>395.29011485999996</v>
          </cell>
          <cell r="AG21">
            <v>339.85783044</v>
          </cell>
          <cell r="AH21">
            <v>334.4395870700001</v>
          </cell>
          <cell r="AI21">
            <v>326.07216357999994</v>
          </cell>
          <cell r="AJ21">
            <v>328.86868485</v>
          </cell>
          <cell r="AK21">
            <v>343.10542389000005</v>
          </cell>
          <cell r="AL21">
            <v>379.08603863999997</v>
          </cell>
          <cell r="AM21">
            <v>419.16454225000007</v>
          </cell>
          <cell r="AN21">
            <v>411.96288918999994</v>
          </cell>
          <cell r="AO21">
            <v>408.60532430000006</v>
          </cell>
          <cell r="AP21">
            <v>475.53415653999997</v>
          </cell>
          <cell r="AQ21">
            <v>444.0290778799999</v>
          </cell>
          <cell r="AR21">
            <v>460.07541658</v>
          </cell>
          <cell r="AS21">
            <v>450.8824603199999</v>
          </cell>
          <cell r="AT21">
            <v>447.29688640000006</v>
          </cell>
          <cell r="AU21">
            <v>445.16298213000005</v>
          </cell>
          <cell r="AV21">
            <v>470.46733717999996</v>
          </cell>
          <cell r="AW21">
            <v>444.97002590999995</v>
          </cell>
          <cell r="AX21">
            <v>432.69162848999997</v>
          </cell>
        </row>
        <row r="23">
          <cell r="B23" t="str">
            <v>Pohľadávky PFI voči súkromnému sektoru</v>
          </cell>
          <cell r="C23">
            <v>13275.695777740002</v>
          </cell>
          <cell r="D23">
            <v>13273.891754620001</v>
          </cell>
          <cell r="E23">
            <v>13695.050687100005</v>
          </cell>
          <cell r="F23">
            <v>14013.564197029998</v>
          </cell>
          <cell r="G23">
            <v>14288.023069790002</v>
          </cell>
          <cell r="H23">
            <v>14664.179711860002</v>
          </cell>
          <cell r="I23">
            <v>15031.407588159998</v>
          </cell>
          <cell r="J23">
            <v>15286.459735759998</v>
          </cell>
          <cell r="K23">
            <v>15651.79071236</v>
          </cell>
          <cell r="L23">
            <v>16016.019252459999</v>
          </cell>
          <cell r="M23">
            <v>16296.90629357</v>
          </cell>
          <cell r="N23">
            <v>16866.894310540003</v>
          </cell>
          <cell r="O23">
            <v>17082.37728209</v>
          </cell>
          <cell r="P23">
            <v>17283.219610999997</v>
          </cell>
          <cell r="Q23">
            <v>17655.763626080003</v>
          </cell>
          <cell r="R23">
            <v>17915.585175599997</v>
          </cell>
          <cell r="S23">
            <v>18467.132941650005</v>
          </cell>
          <cell r="T23">
            <v>18959.360419579993</v>
          </cell>
          <cell r="U23">
            <v>18852.57276108</v>
          </cell>
          <cell r="V23">
            <v>19157.621157809997</v>
          </cell>
          <cell r="W23">
            <v>19486.36473475</v>
          </cell>
          <cell r="X23">
            <v>20412.212042760002</v>
          </cell>
          <cell r="Y23">
            <v>20606.224988399998</v>
          </cell>
          <cell r="Z23">
            <v>20893.38173006</v>
          </cell>
          <cell r="AA23">
            <v>21154.651131920004</v>
          </cell>
          <cell r="AB23">
            <v>21229.425811579997</v>
          </cell>
          <cell r="AC23">
            <v>21474.904069590004</v>
          </cell>
          <cell r="AD23">
            <v>21694.901945159996</v>
          </cell>
          <cell r="AE23">
            <v>22277.65053443</v>
          </cell>
          <cell r="AF23">
            <v>22903.53183298</v>
          </cell>
          <cell r="AG23">
            <v>23407.79771625</v>
          </cell>
          <cell r="AH23">
            <v>23607.650069710002</v>
          </cell>
          <cell r="AI23">
            <v>24166.418176970004</v>
          </cell>
          <cell r="AJ23">
            <v>24839.675164320004</v>
          </cell>
          <cell r="AK23">
            <v>25269.44350398</v>
          </cell>
          <cell r="AL23">
            <v>25761.176126939998</v>
          </cell>
          <cell r="AM23">
            <v>26459.838412000005</v>
          </cell>
          <cell r="AN23">
            <v>26757.18299803001</v>
          </cell>
          <cell r="AO23">
            <v>27169.026024010007</v>
          </cell>
          <cell r="AP23">
            <v>27576.34302594</v>
          </cell>
          <cell r="AQ23">
            <v>27648.999634889995</v>
          </cell>
          <cell r="AR23">
            <v>28254.60734913</v>
          </cell>
          <cell r="AS23">
            <v>28884.746664</v>
          </cell>
          <cell r="AT23">
            <v>29275.644891440003</v>
          </cell>
          <cell r="AU23">
            <v>29503.364967129994</v>
          </cell>
          <cell r="AV23">
            <v>29875.98682202</v>
          </cell>
          <cell r="AW23">
            <v>30182.081026390002</v>
          </cell>
          <cell r="AX23">
            <v>29966.898692179995</v>
          </cell>
        </row>
        <row r="24">
          <cell r="B24" t="str">
            <v>     do 1 roka</v>
          </cell>
          <cell r="C24">
            <v>4340.523401689999</v>
          </cell>
          <cell r="D24">
            <v>4177.24692954</v>
          </cell>
          <cell r="E24">
            <v>4398.98449845</v>
          </cell>
          <cell r="F24">
            <v>4594.14183761</v>
          </cell>
          <cell r="G24">
            <v>4693.648609149999</v>
          </cell>
          <cell r="H24">
            <v>4789.714698230003</v>
          </cell>
          <cell r="I24">
            <v>4867.744937939999</v>
          </cell>
          <cell r="J24">
            <v>4915.280156670002</v>
          </cell>
          <cell r="K24">
            <v>4989.341465839999</v>
          </cell>
          <cell r="L24">
            <v>4999.056429680001</v>
          </cell>
          <cell r="M24">
            <v>5158.93975305</v>
          </cell>
          <cell r="N24">
            <v>5324.62650205</v>
          </cell>
          <cell r="O24">
            <v>5376.2822147000015</v>
          </cell>
          <cell r="P24">
            <v>5420.40596164</v>
          </cell>
          <cell r="Q24">
            <v>5451.018157079997</v>
          </cell>
          <cell r="R24">
            <v>5498.464748049999</v>
          </cell>
          <cell r="S24">
            <v>5837.934441990002</v>
          </cell>
          <cell r="T24">
            <v>6062.006273659999</v>
          </cell>
          <cell r="U24">
            <v>5827.347274780001</v>
          </cell>
          <cell r="V24">
            <v>5829.1110336599995</v>
          </cell>
          <cell r="W24">
            <v>6089.51659694</v>
          </cell>
          <cell r="X24">
            <v>6334.334760680002</v>
          </cell>
          <cell r="Y24">
            <v>6323.949113730001</v>
          </cell>
          <cell r="Z24">
            <v>6331.8220142300015</v>
          </cell>
          <cell r="AA24">
            <v>6372.09533294</v>
          </cell>
          <cell r="AB24">
            <v>6482.24918673</v>
          </cell>
          <cell r="AC24">
            <v>6673.4542256</v>
          </cell>
          <cell r="AD24">
            <v>6548.965279149999</v>
          </cell>
          <cell r="AE24">
            <v>6725.59430391</v>
          </cell>
          <cell r="AF24">
            <v>7169.73451504</v>
          </cell>
          <cell r="AG24">
            <v>7170.551251419998</v>
          </cell>
          <cell r="AH24">
            <v>7072.513476709998</v>
          </cell>
          <cell r="AI24">
            <v>7332.536114979998</v>
          </cell>
          <cell r="AJ24">
            <v>7570.681205620001</v>
          </cell>
          <cell r="AK24">
            <v>7805.227610690001</v>
          </cell>
          <cell r="AL24">
            <v>7882.386443600002</v>
          </cell>
          <cell r="AM24">
            <v>8167.598951060001</v>
          </cell>
          <cell r="AN24">
            <v>8274.045143700001</v>
          </cell>
          <cell r="AO24">
            <v>8451.725851399999</v>
          </cell>
          <cell r="AP24">
            <v>8465.839540559999</v>
          </cell>
          <cell r="AQ24">
            <v>8329.726150179999</v>
          </cell>
          <cell r="AR24">
            <v>8526.554570799999</v>
          </cell>
          <cell r="AS24">
            <v>8639.227245580001</v>
          </cell>
          <cell r="AT24">
            <v>8710.22063997</v>
          </cell>
          <cell r="AU24">
            <v>8630.779028060002</v>
          </cell>
          <cell r="AV24">
            <v>8560.720241650002</v>
          </cell>
          <cell r="AW24">
            <v>8677.24138619</v>
          </cell>
          <cell r="AX24">
            <v>8309.500531119998</v>
          </cell>
        </row>
        <row r="25">
          <cell r="B25" t="str">
            <v>     od 1 do 5 rokov vrátane</v>
          </cell>
          <cell r="C25">
            <v>3608.15896567</v>
          </cell>
          <cell r="D25">
            <v>3671.2721901099994</v>
          </cell>
          <cell r="E25">
            <v>3652.49349399</v>
          </cell>
          <cell r="F25">
            <v>3553.67363739</v>
          </cell>
          <cell r="G25">
            <v>3609.0916484</v>
          </cell>
          <cell r="H25">
            <v>3656.39680011</v>
          </cell>
          <cell r="I25">
            <v>3721.623049840001</v>
          </cell>
          <cell r="J25">
            <v>3748.3127530800016</v>
          </cell>
          <cell r="K25">
            <v>3780.5943039399995</v>
          </cell>
          <cell r="L25">
            <v>3879.6236473500003</v>
          </cell>
          <cell r="M25">
            <v>3846.1077474599992</v>
          </cell>
          <cell r="N25">
            <v>3899.7766381299994</v>
          </cell>
          <cell r="O25">
            <v>3937.87031136</v>
          </cell>
          <cell r="P25">
            <v>3937.5611763899997</v>
          </cell>
          <cell r="Q25">
            <v>4067.3039567200008</v>
          </cell>
          <cell r="R25">
            <v>4094.9143596800004</v>
          </cell>
          <cell r="S25">
            <v>4285.26906989</v>
          </cell>
          <cell r="T25">
            <v>4279.87900815</v>
          </cell>
          <cell r="U25">
            <v>4224.874261419999</v>
          </cell>
          <cell r="V25">
            <v>4300.32493524</v>
          </cell>
          <cell r="W25">
            <v>4137.54972449</v>
          </cell>
          <cell r="X25">
            <v>4421.52423156</v>
          </cell>
          <cell r="Y25">
            <v>4471.195744569999</v>
          </cell>
          <cell r="Z25">
            <v>4453.20759477</v>
          </cell>
          <cell r="AA25">
            <v>4492.91747993</v>
          </cell>
          <cell r="AB25">
            <v>4526.609141610002</v>
          </cell>
          <cell r="AC25">
            <v>4461.968366190001</v>
          </cell>
          <cell r="AD25">
            <v>4378.877049710001</v>
          </cell>
          <cell r="AE25">
            <v>4428.29243845</v>
          </cell>
          <cell r="AF25">
            <v>4377.650534420001</v>
          </cell>
          <cell r="AG25">
            <v>4545.85085972</v>
          </cell>
          <cell r="AH25">
            <v>4567.888335639999</v>
          </cell>
          <cell r="AI25">
            <v>4595.85338245</v>
          </cell>
          <cell r="AJ25">
            <v>4693.12052712</v>
          </cell>
          <cell r="AK25">
            <v>4760.42113125</v>
          </cell>
          <cell r="AL25">
            <v>4924.3704109300015</v>
          </cell>
          <cell r="AM25">
            <v>5095.088793739999</v>
          </cell>
          <cell r="AN25">
            <v>5087.32417179</v>
          </cell>
          <cell r="AO25">
            <v>5101.387373040001</v>
          </cell>
          <cell r="AP25">
            <v>5128.9702582400005</v>
          </cell>
          <cell r="AQ25">
            <v>5095.882692699999</v>
          </cell>
          <cell r="AR25">
            <v>5126.001991629999</v>
          </cell>
          <cell r="AS25">
            <v>5305.486855199999</v>
          </cell>
          <cell r="AT25">
            <v>5366.511119939999</v>
          </cell>
          <cell r="AU25">
            <v>5394.78885349</v>
          </cell>
          <cell r="AV25">
            <v>5426.4050321899995</v>
          </cell>
          <cell r="AW25">
            <v>5454.06074487</v>
          </cell>
          <cell r="AX25">
            <v>5467.287990469999</v>
          </cell>
        </row>
        <row r="26">
          <cell r="B26" t="str">
            <v>     nad 5 rokov</v>
          </cell>
          <cell r="C26">
            <v>5327.0134103400005</v>
          </cell>
          <cell r="D26">
            <v>5425.37263494</v>
          </cell>
          <cell r="E26">
            <v>5643.5726946899995</v>
          </cell>
          <cell r="F26">
            <v>5865.748722050001</v>
          </cell>
          <cell r="G26">
            <v>5985.282812200001</v>
          </cell>
          <cell r="H26">
            <v>6218.068213490001</v>
          </cell>
          <cell r="I26">
            <v>6442.03960034</v>
          </cell>
          <cell r="J26">
            <v>6622.8668259900005</v>
          </cell>
          <cell r="K26">
            <v>6881.854942570001</v>
          </cell>
          <cell r="L26">
            <v>7137.33917546</v>
          </cell>
          <cell r="M26">
            <v>7291.858793080001</v>
          </cell>
          <cell r="N26">
            <v>7642.491170430002</v>
          </cell>
          <cell r="O26">
            <v>7768.22475603</v>
          </cell>
          <cell r="P26">
            <v>7925.252472919997</v>
          </cell>
          <cell r="Q26">
            <v>8137.44151231</v>
          </cell>
          <cell r="R26">
            <v>8322.20606785</v>
          </cell>
          <cell r="S26">
            <v>8343.9294297</v>
          </cell>
          <cell r="T26">
            <v>8617.475137759999</v>
          </cell>
          <cell r="U26">
            <v>8800.35122485</v>
          </cell>
          <cell r="V26">
            <v>9028.185188870002</v>
          </cell>
          <cell r="W26">
            <v>9259.298413319999</v>
          </cell>
          <cell r="X26">
            <v>9656.35305054</v>
          </cell>
          <cell r="Y26">
            <v>9811.0801301</v>
          </cell>
          <cell r="Z26">
            <v>10108.352121089998</v>
          </cell>
          <cell r="AA26">
            <v>10289.63831907</v>
          </cell>
          <cell r="AB26">
            <v>10220.56748326</v>
          </cell>
          <cell r="AC26">
            <v>10339.481477809999</v>
          </cell>
          <cell r="AD26">
            <v>10767.0596163</v>
          </cell>
          <cell r="AE26">
            <v>11123.763792050002</v>
          </cell>
          <cell r="AF26">
            <v>11356.146783490001</v>
          </cell>
          <cell r="AG26">
            <v>11691.39560509</v>
          </cell>
          <cell r="AH26">
            <v>11967.248257320001</v>
          </cell>
          <cell r="AI26">
            <v>12238.02867954</v>
          </cell>
          <cell r="AJ26">
            <v>12575.87343159</v>
          </cell>
          <cell r="AK26">
            <v>12703.794762</v>
          </cell>
          <cell r="AL26">
            <v>12954.419272399999</v>
          </cell>
          <cell r="AM26">
            <v>13197.15066719</v>
          </cell>
          <cell r="AN26">
            <v>13395.81368252</v>
          </cell>
          <cell r="AO26">
            <v>13615.912799570002</v>
          </cell>
          <cell r="AP26">
            <v>13981.533227099997</v>
          </cell>
          <cell r="AQ26">
            <v>14223.390792</v>
          </cell>
          <cell r="AR26">
            <v>14602.050786700003</v>
          </cell>
          <cell r="AS26">
            <v>14940.03256324</v>
          </cell>
          <cell r="AT26">
            <v>15198.91313153</v>
          </cell>
          <cell r="AU26">
            <v>15477.797085570002</v>
          </cell>
          <cell r="AV26">
            <v>15888.861548169998</v>
          </cell>
          <cell r="AW26">
            <v>16050.778895300002</v>
          </cell>
          <cell r="AX26">
            <v>16190.11017061</v>
          </cell>
        </row>
        <row r="27">
          <cell r="B27" t="str">
            <v>*/pohľadávky voči rezidentom bez cenných papierov</v>
          </cell>
        </row>
        <row r="29">
          <cell r="B29" t="str">
            <v>Medziročný rast v mil. EUR</v>
          </cell>
        </row>
        <row r="30">
          <cell r="B30" t="str">
            <v>Pohľadávky PFI voči súkromnému sektoru</v>
          </cell>
          <cell r="O30">
            <v>3806.681504349999</v>
          </cell>
          <cell r="P30">
            <v>4009.327856379996</v>
          </cell>
          <cell r="Q30">
            <v>3960.7129389799975</v>
          </cell>
          <cell r="R30">
            <v>3902.020978569999</v>
          </cell>
          <cell r="S30">
            <v>4179.109871860002</v>
          </cell>
          <cell r="T30">
            <v>4295.18070771999</v>
          </cell>
          <cell r="U30">
            <v>3821.1651729200003</v>
          </cell>
          <cell r="V30">
            <v>3871.1614220499996</v>
          </cell>
          <cell r="W30">
            <v>3834.574022390001</v>
          </cell>
          <cell r="X30">
            <v>4396.192790300003</v>
          </cell>
          <cell r="Y30">
            <v>4309.318694829997</v>
          </cell>
          <cell r="Z30">
            <v>4026.4874195199955</v>
          </cell>
          <cell r="AA30">
            <v>4072.2738498300023</v>
          </cell>
          <cell r="AB30">
            <v>3946.20620058</v>
          </cell>
          <cell r="AC30">
            <v>3819.140443510001</v>
          </cell>
          <cell r="AD30">
            <v>3779.3167695599986</v>
          </cell>
          <cell r="AE30">
            <v>3810.5175927799937</v>
          </cell>
          <cell r="AF30">
            <v>3944.1714134000067</v>
          </cell>
          <cell r="AG30">
            <v>4555.224955170001</v>
          </cell>
          <cell r="AH30">
            <v>4450.0289119000045</v>
          </cell>
          <cell r="AI30">
            <v>4680.0534422200035</v>
          </cell>
          <cell r="AJ30">
            <v>4427.463121560002</v>
          </cell>
          <cell r="AK30">
            <v>4663.218515580003</v>
          </cell>
          <cell r="AL30">
            <v>4867.794396879999</v>
          </cell>
          <cell r="AM30">
            <v>5305.187280080001</v>
          </cell>
          <cell r="AN30">
            <v>5527.757186450013</v>
          </cell>
          <cell r="AO30">
            <v>5694.121954420003</v>
          </cell>
          <cell r="AP30">
            <v>5881.441080780005</v>
          </cell>
          <cell r="AQ30">
            <v>5371.349100459996</v>
          </cell>
          <cell r="AR30">
            <v>5351.075516150002</v>
          </cell>
          <cell r="AS30">
            <v>5476.948947749999</v>
          </cell>
          <cell r="AT30">
            <v>5667.994821730001</v>
          </cell>
          <cell r="AU30">
            <v>5336.946790159989</v>
          </cell>
          <cell r="AV30">
            <v>5036.311657699996</v>
          </cell>
          <cell r="AW30">
            <v>4912.637522410001</v>
          </cell>
          <cell r="AX30">
            <v>4205.7225652399975</v>
          </cell>
          <cell r="AY30">
            <v>3211.2205879999965</v>
          </cell>
        </row>
        <row r="31">
          <cell r="B31" t="str">
            <v>  Nefinančné spoločnosti</v>
          </cell>
          <cell r="O31">
            <v>1468.7090553000016</v>
          </cell>
          <cell r="P31">
            <v>1618.934076890001</v>
          </cell>
          <cell r="Q31">
            <v>1483.4818429200004</v>
          </cell>
          <cell r="R31">
            <v>1388.6139547199991</v>
          </cell>
          <cell r="S31">
            <v>1550.408086039999</v>
          </cell>
          <cell r="T31">
            <v>1628.9119033400002</v>
          </cell>
          <cell r="U31">
            <v>1243.9097125300013</v>
          </cell>
          <cell r="V31">
            <v>1322.6074155299975</v>
          </cell>
          <cell r="W31">
            <v>1333.067118089999</v>
          </cell>
          <cell r="X31">
            <v>1989.5956980699993</v>
          </cell>
          <cell r="Y31">
            <v>1895.5293766300001</v>
          </cell>
          <cell r="Z31">
            <v>1872.673371840001</v>
          </cell>
          <cell r="AA31">
            <v>1848.0571267299983</v>
          </cell>
          <cell r="AB31">
            <v>1810.391522269998</v>
          </cell>
          <cell r="AC31">
            <v>1726.919537939999</v>
          </cell>
          <cell r="AD31">
            <v>1824.3009028700017</v>
          </cell>
          <cell r="AE31">
            <v>1875.5086636100023</v>
          </cell>
          <cell r="AF31">
            <v>2012.2716922199997</v>
          </cell>
          <cell r="AG31">
            <v>2547.0630352499993</v>
          </cell>
          <cell r="AH31">
            <v>2435.3329681900013</v>
          </cell>
          <cell r="AI31">
            <v>2607.973444870002</v>
          </cell>
          <cell r="AJ31">
            <v>2224.65803626</v>
          </cell>
          <cell r="AK31">
            <v>2347.9954192399982</v>
          </cell>
          <cell r="AL31">
            <v>2548.997908790001</v>
          </cell>
          <cell r="AM31">
            <v>2960.8922193500002</v>
          </cell>
          <cell r="AN31">
            <v>3067.2078935100017</v>
          </cell>
          <cell r="AO31">
            <v>3149.913695809999</v>
          </cell>
          <cell r="AP31">
            <v>3198.7505145100004</v>
          </cell>
          <cell r="AQ31">
            <v>2867.163646019999</v>
          </cell>
          <cell r="AR31">
            <v>2858.496614219999</v>
          </cell>
          <cell r="AS31">
            <v>2968.9759675999994</v>
          </cell>
          <cell r="AT31">
            <v>3113.91396136</v>
          </cell>
          <cell r="AU31">
            <v>2798.96368585</v>
          </cell>
          <cell r="AV31">
            <v>2620.94625902</v>
          </cell>
          <cell r="AW31">
            <v>2598.589358019999</v>
          </cell>
          <cell r="AX31">
            <v>2006.6615880099998</v>
          </cell>
          <cell r="AY31">
            <v>1209.3768171600004</v>
          </cell>
        </row>
        <row r="32">
          <cell r="B32" t="str">
            <v>     do 1 roka</v>
          </cell>
          <cell r="O32">
            <v>777.8714067699998</v>
          </cell>
          <cell r="P32">
            <v>870.725121169999</v>
          </cell>
          <cell r="Q32">
            <v>648.5672176799999</v>
          </cell>
          <cell r="R32">
            <v>506.47019184999954</v>
          </cell>
          <cell r="S32">
            <v>679.4750381700001</v>
          </cell>
          <cell r="T32">
            <v>835.2419172799987</v>
          </cell>
          <cell r="U32">
            <v>552.4337117399996</v>
          </cell>
          <cell r="V32">
            <v>505.4471553000003</v>
          </cell>
          <cell r="W32">
            <v>566.5829516100007</v>
          </cell>
          <cell r="X32">
            <v>842.6445263300002</v>
          </cell>
          <cell r="Y32">
            <v>701.0505875299996</v>
          </cell>
          <cell r="Z32">
            <v>593.8408019699991</v>
          </cell>
          <cell r="AA32">
            <v>538.2193454100002</v>
          </cell>
          <cell r="AB32">
            <v>688.0040828399997</v>
          </cell>
          <cell r="AC32">
            <v>844.4885481100005</v>
          </cell>
          <cell r="AD32">
            <v>798.2928699400009</v>
          </cell>
          <cell r="AE32">
            <v>654.1240124800006</v>
          </cell>
          <cell r="AF32">
            <v>864.690898230002</v>
          </cell>
          <cell r="AG32">
            <v>1021.5177587300004</v>
          </cell>
          <cell r="AH32">
            <v>929.5251277799998</v>
          </cell>
          <cell r="AI32">
            <v>1074.9433047799994</v>
          </cell>
          <cell r="AJ32">
            <v>1005.6580030499999</v>
          </cell>
          <cell r="AK32">
            <v>1183.5949014099997</v>
          </cell>
          <cell r="AL32">
            <v>1282.589457590001</v>
          </cell>
          <cell r="AM32">
            <v>1530.3251344400005</v>
          </cell>
          <cell r="AN32">
            <v>1479.5601142000005</v>
          </cell>
          <cell r="AO32">
            <v>1449.4953196600009</v>
          </cell>
          <cell r="AP32">
            <v>1555.460233679999</v>
          </cell>
          <cell r="AQ32">
            <v>1413.910442819998</v>
          </cell>
          <cell r="AR32">
            <v>1191.7728872199987</v>
          </cell>
          <cell r="AS32">
            <v>1384.5886941600002</v>
          </cell>
          <cell r="AT32">
            <v>1504.0324968500008</v>
          </cell>
          <cell r="AU32">
            <v>1174.0169620899997</v>
          </cell>
          <cell r="AV32">
            <v>961.1767908000002</v>
          </cell>
          <cell r="AW32">
            <v>858.4787559000006</v>
          </cell>
          <cell r="AX32">
            <v>453.8714399699993</v>
          </cell>
          <cell r="AY32">
            <v>151.6632796899994</v>
          </cell>
        </row>
        <row r="33">
          <cell r="B33" t="str">
            <v>     1 až 5 rokov</v>
          </cell>
          <cell r="O33">
            <v>-182.0622053999998</v>
          </cell>
          <cell r="P33">
            <v>-188.52602402999992</v>
          </cell>
          <cell r="Q33">
            <v>-60.88026952999962</v>
          </cell>
          <cell r="R33">
            <v>32.87555599999996</v>
          </cell>
          <cell r="S33">
            <v>152.94194383000013</v>
          </cell>
          <cell r="T33">
            <v>68.39055964000045</v>
          </cell>
          <cell r="U33">
            <v>-9.542521410000063</v>
          </cell>
          <cell r="V33">
            <v>79.68907254999999</v>
          </cell>
          <cell r="W33">
            <v>79.72137025999973</v>
          </cell>
          <cell r="X33">
            <v>331.96405099000003</v>
          </cell>
          <cell r="Y33">
            <v>402.21400119999953</v>
          </cell>
          <cell r="Z33">
            <v>404.52373365000017</v>
          </cell>
          <cell r="AA33">
            <v>424.9959503499997</v>
          </cell>
          <cell r="AB33">
            <v>456.23567681999975</v>
          </cell>
          <cell r="AC33">
            <v>311.7437761399997</v>
          </cell>
          <cell r="AD33">
            <v>453.0574254799992</v>
          </cell>
          <cell r="AE33">
            <v>359.1777534400003</v>
          </cell>
          <cell r="AF33">
            <v>369.54574121999985</v>
          </cell>
          <cell r="AG33">
            <v>603.51380868</v>
          </cell>
          <cell r="AH33">
            <v>556.6188342299997</v>
          </cell>
          <cell r="AI33">
            <v>549.2958573800004</v>
          </cell>
          <cell r="AJ33">
            <v>365.3929164199999</v>
          </cell>
          <cell r="AK33">
            <v>398.8475071300004</v>
          </cell>
          <cell r="AL33">
            <v>610.4978092000006</v>
          </cell>
          <cell r="AM33">
            <v>761.8388103100001</v>
          </cell>
          <cell r="AN33">
            <v>742.3184292600004</v>
          </cell>
          <cell r="AO33">
            <v>776.9892119700003</v>
          </cell>
          <cell r="AP33">
            <v>666.5771426700003</v>
          </cell>
          <cell r="AQ33">
            <v>626.0560977299997</v>
          </cell>
          <cell r="AR33">
            <v>747.9847639999998</v>
          </cell>
          <cell r="AS33">
            <v>770.5155679399995</v>
          </cell>
          <cell r="AT33">
            <v>860.2890858300002</v>
          </cell>
          <cell r="AU33">
            <v>923.2758746700001</v>
          </cell>
          <cell r="AV33">
            <v>894.1591980299995</v>
          </cell>
          <cell r="AW33">
            <v>879.3403040600001</v>
          </cell>
          <cell r="AX33">
            <v>736.6001792599991</v>
          </cell>
          <cell r="AY33">
            <v>423.2545810299998</v>
          </cell>
        </row>
        <row r="34">
          <cell r="B34" t="str">
            <v>     nad 5 rokov</v>
          </cell>
          <cell r="O34">
            <v>872.8998539599993</v>
          </cell>
          <cell r="P34">
            <v>936.7349797400002</v>
          </cell>
          <cell r="Q34">
            <v>895.7948947700002</v>
          </cell>
          <cell r="R34">
            <v>849.2682068699992</v>
          </cell>
          <cell r="S34">
            <v>717.9911040199995</v>
          </cell>
          <cell r="T34">
            <v>725.2794264099998</v>
          </cell>
          <cell r="U34">
            <v>701.0185222000005</v>
          </cell>
          <cell r="V34">
            <v>737.4711876800002</v>
          </cell>
          <cell r="W34">
            <v>686.7627962499996</v>
          </cell>
          <cell r="X34">
            <v>814.9871207700003</v>
          </cell>
          <cell r="Y34">
            <v>792.2647878899998</v>
          </cell>
          <cell r="Z34">
            <v>874.3088362100002</v>
          </cell>
          <cell r="AA34">
            <v>884.841830970001</v>
          </cell>
          <cell r="AB34">
            <v>666.1517626199998</v>
          </cell>
          <cell r="AC34">
            <v>570.6872137099995</v>
          </cell>
          <cell r="AD34">
            <v>572.9506074600008</v>
          </cell>
          <cell r="AE34">
            <v>862.2068977000008</v>
          </cell>
          <cell r="AF34">
            <v>778.0350527800001</v>
          </cell>
          <cell r="AG34">
            <v>922.0314678299997</v>
          </cell>
          <cell r="AH34">
            <v>949.1890061800004</v>
          </cell>
          <cell r="AI34">
            <v>983.7342826899994</v>
          </cell>
          <cell r="AJ34">
            <v>853.6071167699984</v>
          </cell>
          <cell r="AK34">
            <v>765.5530106999995</v>
          </cell>
          <cell r="AL34">
            <v>655.9106419799982</v>
          </cell>
          <cell r="AM34">
            <v>668.7282745699995</v>
          </cell>
          <cell r="AN34">
            <v>845.3293500500004</v>
          </cell>
          <cell r="AO34">
            <v>923.42916418</v>
          </cell>
          <cell r="AP34">
            <v>976.7131381399995</v>
          </cell>
          <cell r="AQ34">
            <v>827.1971054999995</v>
          </cell>
          <cell r="AR34">
            <v>918.7389630099997</v>
          </cell>
          <cell r="AS34">
            <v>813.8717055200004</v>
          </cell>
          <cell r="AT34">
            <v>749.5923786699987</v>
          </cell>
          <cell r="AU34">
            <v>701.670849090001</v>
          </cell>
          <cell r="AV34">
            <v>765.6102702000017</v>
          </cell>
          <cell r="AW34">
            <v>860.7702980700005</v>
          </cell>
          <cell r="AX34">
            <v>816.1899688000003</v>
          </cell>
          <cell r="AY34">
            <v>634.4589564600001</v>
          </cell>
        </row>
        <row r="35">
          <cell r="B35" t="str">
            <v>  Finančné spoločnosti</v>
          </cell>
          <cell r="O35">
            <v>543.2416517299998</v>
          </cell>
          <cell r="P35">
            <v>591.2218017600001</v>
          </cell>
          <cell r="Q35">
            <v>629.9574454099993</v>
          </cell>
          <cell r="R35">
            <v>644.6229171000002</v>
          </cell>
          <cell r="S35">
            <v>729.30146717</v>
          </cell>
          <cell r="T35">
            <v>748.6663679399999</v>
          </cell>
          <cell r="U35">
            <v>640.3795724700003</v>
          </cell>
          <cell r="V35">
            <v>619.2629954400004</v>
          </cell>
          <cell r="W35">
            <v>575.50909512</v>
          </cell>
          <cell r="X35">
            <v>474.57813849000036</v>
          </cell>
          <cell r="Y35">
            <v>476.4397198299996</v>
          </cell>
          <cell r="Z35">
            <v>260.4045011000003</v>
          </cell>
          <cell r="AA35">
            <v>326.6388169799998</v>
          </cell>
          <cell r="AB35">
            <v>215.89009493000003</v>
          </cell>
          <cell r="AC35">
            <v>173.54046340000036</v>
          </cell>
          <cell r="AD35">
            <v>75.7732523300001</v>
          </cell>
          <cell r="AE35">
            <v>17.757186470000306</v>
          </cell>
          <cell r="AF35">
            <v>-5.748323699999673</v>
          </cell>
          <cell r="AG35">
            <v>44.59749054000008</v>
          </cell>
          <cell r="AH35">
            <v>27.087731529999928</v>
          </cell>
          <cell r="AI35">
            <v>64.03213171999937</v>
          </cell>
          <cell r="AJ35">
            <v>128.73610833999987</v>
          </cell>
          <cell r="AK35">
            <v>157.51586670000052</v>
          </cell>
          <cell r="AL35">
            <v>118.98346942999979</v>
          </cell>
          <cell r="AM35">
            <v>108.13755559000037</v>
          </cell>
          <cell r="AN35">
            <v>169.58710084000063</v>
          </cell>
          <cell r="AO35">
            <v>229.3986589499998</v>
          </cell>
          <cell r="AP35">
            <v>233.68309765999925</v>
          </cell>
          <cell r="AQ35">
            <v>41.90357167999946</v>
          </cell>
          <cell r="AR35">
            <v>-11.92933016000029</v>
          </cell>
          <cell r="AS35">
            <v>-75.88083385000027</v>
          </cell>
          <cell r="AT35">
            <v>-52.14495785999975</v>
          </cell>
          <cell r="AU35">
            <v>-105.80196508999984</v>
          </cell>
          <cell r="AV35">
            <v>-225.6577706800001</v>
          </cell>
          <cell r="AW35">
            <v>-259.0993161900003</v>
          </cell>
          <cell r="AX35">
            <v>-330.3079399999999</v>
          </cell>
          <cell r="AY35">
            <v>-450.6695433100001</v>
          </cell>
        </row>
        <row r="36">
          <cell r="B36" t="str">
            <v>  Poisťovne a penzijné fondy</v>
          </cell>
          <cell r="O36">
            <v>1.3503618099999999</v>
          </cell>
          <cell r="P36">
            <v>1.3219478299999996</v>
          </cell>
          <cell r="Q36">
            <v>-0.5534090100000002</v>
          </cell>
          <cell r="R36">
            <v>0.0004315200000002406</v>
          </cell>
          <cell r="S36">
            <v>0.027152619999999628</v>
          </cell>
          <cell r="T36">
            <v>-1.3339972099999995</v>
          </cell>
          <cell r="U36">
            <v>-0.007435449999999788</v>
          </cell>
          <cell r="V36">
            <v>-0.16962092999999978</v>
          </cell>
          <cell r="W36">
            <v>-0.06346677999999994</v>
          </cell>
          <cell r="X36">
            <v>-0.11113324999999996</v>
          </cell>
          <cell r="Y36">
            <v>-0.13871737000000062</v>
          </cell>
          <cell r="Z36">
            <v>-0.15541393000000014</v>
          </cell>
          <cell r="AA36">
            <v>-0.14233551999999983</v>
          </cell>
          <cell r="AB36">
            <v>-0.13901614999999956</v>
          </cell>
          <cell r="AC36">
            <v>-0.16606916999999988</v>
          </cell>
          <cell r="AD36">
            <v>-0.16825997000000026</v>
          </cell>
          <cell r="AE36">
            <v>-0.1796786699999997</v>
          </cell>
          <cell r="AF36">
            <v>-0.25054770000000026</v>
          </cell>
          <cell r="AG36">
            <v>-0.4254464499999999</v>
          </cell>
          <cell r="AH36">
            <v>-0.20802629000000006</v>
          </cell>
          <cell r="AI36">
            <v>-0.22349466000000007</v>
          </cell>
          <cell r="AJ36">
            <v>-0.17526387</v>
          </cell>
          <cell r="AK36">
            <v>-0.07262829999999965</v>
          </cell>
          <cell r="AL36">
            <v>-0.09125007000000007</v>
          </cell>
          <cell r="AM36">
            <v>-0.10993825999999984</v>
          </cell>
          <cell r="AN36">
            <v>-0.11720772000000013</v>
          </cell>
          <cell r="AO36">
            <v>-0.0873000100000001</v>
          </cell>
          <cell r="AP36">
            <v>-0.09287659999999986</v>
          </cell>
          <cell r="AQ36">
            <v>-0.14648477000000004</v>
          </cell>
          <cell r="AR36">
            <v>-0.11707495000000012</v>
          </cell>
          <cell r="AS36">
            <v>-0.13987917000000016</v>
          </cell>
          <cell r="AT36">
            <v>-0.15299077000000016</v>
          </cell>
          <cell r="AU36">
            <v>1.6950142800000005</v>
          </cell>
          <cell r="AV36">
            <v>-0.11986325000000009</v>
          </cell>
          <cell r="AW36">
            <v>-0.19770299000000024</v>
          </cell>
          <cell r="AX36">
            <v>-0.13553078000000007</v>
          </cell>
          <cell r="AY36">
            <v>-0.10882062000000037</v>
          </cell>
        </row>
        <row r="37">
          <cell r="B37" t="str">
            <v>  Domácnosti a neziskové inštitúcie slúžiace domácnostiam</v>
          </cell>
          <cell r="O37">
            <v>1793.38043551</v>
          </cell>
          <cell r="P37">
            <v>1797.850029899998</v>
          </cell>
          <cell r="Q37">
            <v>1847.8270596599996</v>
          </cell>
          <cell r="R37">
            <v>1868.7836752300009</v>
          </cell>
          <cell r="S37">
            <v>1899.373166029999</v>
          </cell>
          <cell r="T37">
            <v>1918.9364336499993</v>
          </cell>
          <cell r="U37">
            <v>1936.8833233700007</v>
          </cell>
          <cell r="V37">
            <v>1929.4606320100002</v>
          </cell>
          <cell r="W37">
            <v>1926.0612759599999</v>
          </cell>
          <cell r="X37">
            <v>1932.1300869899997</v>
          </cell>
          <cell r="Y37">
            <v>1937.4883157400018</v>
          </cell>
          <cell r="Z37">
            <v>1893.5649605100016</v>
          </cell>
          <cell r="AA37">
            <v>1897.7202416400005</v>
          </cell>
          <cell r="AB37">
            <v>1920.0635995300026</v>
          </cell>
          <cell r="AC37">
            <v>1918.8465113400007</v>
          </cell>
          <cell r="AD37">
            <v>1879.4108743299994</v>
          </cell>
          <cell r="AE37">
            <v>1917.431421369999</v>
          </cell>
          <cell r="AF37">
            <v>1937.8985925800016</v>
          </cell>
          <cell r="AG37">
            <v>1963.9898758299987</v>
          </cell>
          <cell r="AH37">
            <v>1987.816238469998</v>
          </cell>
          <cell r="AI37">
            <v>2008.2713602899985</v>
          </cell>
          <cell r="AJ37">
            <v>2074.2442408300003</v>
          </cell>
          <cell r="AK37">
            <v>2157.7798579399996</v>
          </cell>
          <cell r="AL37">
            <v>2199.904268729996</v>
          </cell>
          <cell r="AM37">
            <v>2236.267443400001</v>
          </cell>
          <cell r="AN37">
            <v>2291.079399819998</v>
          </cell>
          <cell r="AO37">
            <v>2314.8968996699987</v>
          </cell>
          <cell r="AP37">
            <v>2449.1003452100013</v>
          </cell>
          <cell r="AQ37">
            <v>2462.428367530001</v>
          </cell>
          <cell r="AR37">
            <v>2504.625307039998</v>
          </cell>
          <cell r="AS37">
            <v>2583.9936931699995</v>
          </cell>
          <cell r="AT37">
            <v>2606.378809</v>
          </cell>
          <cell r="AU37">
            <v>2642.090055120001</v>
          </cell>
          <cell r="AV37">
            <v>2641.1430326100017</v>
          </cell>
          <cell r="AW37">
            <v>2573.345183569996</v>
          </cell>
          <cell r="AX37">
            <v>2529.504448010006</v>
          </cell>
          <cell r="AY37">
            <v>2452.6221347699993</v>
          </cell>
        </row>
        <row r="38">
          <cell r="B38" t="str">
            <v>     spotrebiteľské úvery</v>
          </cell>
          <cell r="O38">
            <v>982.4218283199998</v>
          </cell>
          <cell r="P38">
            <v>987.2856004799999</v>
          </cell>
          <cell r="Q38">
            <v>1025.6663015299998</v>
          </cell>
          <cell r="R38">
            <v>1041.7204408100001</v>
          </cell>
          <cell r="S38">
            <v>1059.9837017900002</v>
          </cell>
          <cell r="T38">
            <v>1082.1757617800001</v>
          </cell>
          <cell r="U38">
            <v>1096.0264223600002</v>
          </cell>
          <cell r="V38">
            <v>1112.8502622400001</v>
          </cell>
          <cell r="W38">
            <v>1140.4484166500001</v>
          </cell>
          <cell r="X38">
            <v>1166.09466906</v>
          </cell>
          <cell r="Y38">
            <v>1186.14286663</v>
          </cell>
          <cell r="Z38">
            <v>1190.8199561899999</v>
          </cell>
          <cell r="AA38">
            <v>222.60283474000016</v>
          </cell>
          <cell r="AB38">
            <v>231.04833033000023</v>
          </cell>
          <cell r="AC38">
            <v>219.62789616999976</v>
          </cell>
          <cell r="AD38">
            <v>177.4129323599998</v>
          </cell>
          <cell r="AE38">
            <v>181.84063597999966</v>
          </cell>
          <cell r="AF38">
            <v>186.14465911999991</v>
          </cell>
          <cell r="AG38">
            <v>198.7950939399998</v>
          </cell>
          <cell r="AH38">
            <v>192.2019849799999</v>
          </cell>
          <cell r="AI38">
            <v>184.62417844999982</v>
          </cell>
          <cell r="AJ38">
            <v>178.30641306000007</v>
          </cell>
          <cell r="AK38">
            <v>178.46664011000007</v>
          </cell>
          <cell r="AL38">
            <v>188.58451171000024</v>
          </cell>
          <cell r="AM38">
            <v>181.3803027600004</v>
          </cell>
          <cell r="AN38">
            <v>185.2063998000001</v>
          </cell>
          <cell r="AO38">
            <v>183.87592113000028</v>
          </cell>
          <cell r="AP38">
            <v>252.27431453999975</v>
          </cell>
          <cell r="AQ38">
            <v>265.48483039000007</v>
          </cell>
          <cell r="AR38">
            <v>268.78009027999997</v>
          </cell>
          <cell r="AS38">
            <v>293.0887605400003</v>
          </cell>
          <cell r="AT38">
            <v>310.73046538000017</v>
          </cell>
          <cell r="AU38">
            <v>323.0261899899999</v>
          </cell>
          <cell r="AV38">
            <v>327.14124013000014</v>
          </cell>
          <cell r="AW38">
            <v>325.2158932499999</v>
          </cell>
          <cell r="AX38">
            <v>329.8733983899999</v>
          </cell>
          <cell r="AY38">
            <v>313.6090341799995</v>
          </cell>
        </row>
        <row r="39">
          <cell r="B39" t="str">
            <v>     úvery na bývanie</v>
          </cell>
          <cell r="O39">
            <v>3988.1430658</v>
          </cell>
          <cell r="P39">
            <v>4062.56575716</v>
          </cell>
          <cell r="Q39">
            <v>4168.816138880001</v>
          </cell>
          <cell r="R39">
            <v>4264.638518230001</v>
          </cell>
          <cell r="S39">
            <v>4382.946690559999</v>
          </cell>
          <cell r="T39">
            <v>4521.29492796</v>
          </cell>
          <cell r="U39">
            <v>4629.449678010002</v>
          </cell>
          <cell r="V39">
            <v>4745.63095001</v>
          </cell>
          <cell r="W39">
            <v>4847.30704374</v>
          </cell>
          <cell r="X39">
            <v>4957.15704042</v>
          </cell>
          <cell r="Y39">
            <v>5054.512613689999</v>
          </cell>
          <cell r="Z39">
            <v>5209.30880304</v>
          </cell>
          <cell r="AA39">
            <v>1314.9301268</v>
          </cell>
          <cell r="AB39">
            <v>1310.8370510499994</v>
          </cell>
          <cell r="AC39">
            <v>1305.799873859999</v>
          </cell>
          <cell r="AD39">
            <v>1330.53359224</v>
          </cell>
          <cell r="AE39">
            <v>1378.18960367</v>
          </cell>
          <cell r="AF39">
            <v>1390.1302529499999</v>
          </cell>
          <cell r="AG39">
            <v>1409.4303259799972</v>
          </cell>
          <cell r="AH39">
            <v>1430.6343689699997</v>
          </cell>
          <cell r="AI39">
            <v>1459.9495784399996</v>
          </cell>
          <cell r="AJ39">
            <v>1511.18990243</v>
          </cell>
          <cell r="AK39">
            <v>1569.18266614</v>
          </cell>
          <cell r="AL39">
            <v>1564.0249618099997</v>
          </cell>
          <cell r="AM39">
            <v>1581.0251277899997</v>
          </cell>
          <cell r="AN39">
            <v>1624.7074620000003</v>
          </cell>
          <cell r="AO39">
            <v>1649.606984</v>
          </cell>
          <cell r="AP39">
            <v>1702.0204142499988</v>
          </cell>
          <cell r="AQ39">
            <v>1702.8869415000008</v>
          </cell>
          <cell r="AR39">
            <v>1735.220606779999</v>
          </cell>
          <cell r="AS39">
            <v>1786.8247360900023</v>
          </cell>
          <cell r="AT39">
            <v>1800.4482174900004</v>
          </cell>
          <cell r="AU39">
            <v>1820.9053973399996</v>
          </cell>
          <cell r="AV39">
            <v>1829.8431255299993</v>
          </cell>
          <cell r="AW39">
            <v>1785.092743789999</v>
          </cell>
          <cell r="AX39">
            <v>1766.1403771000023</v>
          </cell>
          <cell r="AY39">
            <v>1723.4106796100004</v>
          </cell>
        </row>
        <row r="40">
          <cell r="B40" t="str">
            <v>     ostatné úvery</v>
          </cell>
          <cell r="O40">
            <v>1130.7572860700002</v>
          </cell>
          <cell r="P40">
            <v>1132.9995352899991</v>
          </cell>
          <cell r="Q40">
            <v>1165.333366519999</v>
          </cell>
          <cell r="R40">
            <v>1214.7125406599998</v>
          </cell>
          <cell r="S40">
            <v>1277.7327889500002</v>
          </cell>
          <cell r="T40">
            <v>1326.0308703800001</v>
          </cell>
          <cell r="U40">
            <v>1370.1521277499978</v>
          </cell>
          <cell r="V40">
            <v>1404.110303380001</v>
          </cell>
          <cell r="W40">
            <v>1442.5794662399985</v>
          </cell>
          <cell r="X40">
            <v>1478.6092744099979</v>
          </cell>
          <cell r="Y40">
            <v>1508.1289583700018</v>
          </cell>
          <cell r="Z40">
            <v>1501.3127198900002</v>
          </cell>
          <cell r="AA40">
            <v>360.18728009999995</v>
          </cell>
          <cell r="AB40">
            <v>378.1782181500025</v>
          </cell>
          <cell r="AC40">
            <v>393.4187413100026</v>
          </cell>
          <cell r="AD40">
            <v>371.4643497299994</v>
          </cell>
          <cell r="AE40">
            <v>357.40118171999893</v>
          </cell>
          <cell r="AF40">
            <v>361.6236805100025</v>
          </cell>
          <cell r="AG40">
            <v>355.76445591000174</v>
          </cell>
          <cell r="AH40">
            <v>364.97988451999845</v>
          </cell>
          <cell r="AI40">
            <v>363.697603399999</v>
          </cell>
          <cell r="AJ40">
            <v>384.74792534000153</v>
          </cell>
          <cell r="AK40">
            <v>410.13055168999927</v>
          </cell>
          <cell r="AL40">
            <v>447.29479520999666</v>
          </cell>
          <cell r="AM40">
            <v>473.8620128500015</v>
          </cell>
          <cell r="AN40">
            <v>481.16553801999817</v>
          </cell>
          <cell r="AO40">
            <v>481.4139945399984</v>
          </cell>
          <cell r="AP40">
            <v>494.8056164200025</v>
          </cell>
          <cell r="AQ40">
            <v>494.0565956400005</v>
          </cell>
          <cell r="AR40">
            <v>500.62460997999824</v>
          </cell>
          <cell r="AS40">
            <v>504.0801965399969</v>
          </cell>
          <cell r="AT40">
            <v>495.20012612999835</v>
          </cell>
          <cell r="AU40">
            <v>498.15846779000185</v>
          </cell>
          <cell r="AV40">
            <v>484.15866695000204</v>
          </cell>
          <cell r="AW40">
            <v>463.0365465299965</v>
          </cell>
          <cell r="AX40">
            <v>433.4906725200035</v>
          </cell>
          <cell r="AY40">
            <v>415.3414209799985</v>
          </cell>
        </row>
        <row r="41">
          <cell r="B41" t="str">
            <v>spotr.+ost.</v>
          </cell>
          <cell r="O41">
            <v>2113.17911439</v>
          </cell>
          <cell r="P41">
            <v>2120.285135769999</v>
          </cell>
          <cell r="Q41">
            <v>2190.999668049999</v>
          </cell>
          <cell r="R41">
            <v>2256.43298147</v>
          </cell>
          <cell r="S41">
            <v>2337.71649074</v>
          </cell>
          <cell r="T41">
            <v>2408.2066321600005</v>
          </cell>
          <cell r="U41">
            <v>2466.178550109998</v>
          </cell>
          <cell r="V41">
            <v>2516.960565620001</v>
          </cell>
          <cell r="W41">
            <v>2583.0278828899986</v>
          </cell>
          <cell r="X41">
            <v>2644.7039434699977</v>
          </cell>
          <cell r="Y41">
            <v>2694.2718250000016</v>
          </cell>
          <cell r="Z41">
            <v>2692.1326760800002</v>
          </cell>
          <cell r="AA41">
            <v>582.7901148400001</v>
          </cell>
          <cell r="AB41">
            <v>609.2265484800027</v>
          </cell>
          <cell r="AC41">
            <v>613.0466374800021</v>
          </cell>
          <cell r="AD41">
            <v>548.877282089999</v>
          </cell>
          <cell r="AE41">
            <v>539.241817699999</v>
          </cell>
          <cell r="AF41">
            <v>547.7683396300022</v>
          </cell>
          <cell r="AG41">
            <v>554.5595498500015</v>
          </cell>
          <cell r="AH41">
            <v>557.1818694999984</v>
          </cell>
          <cell r="AI41">
            <v>548.3217818499988</v>
          </cell>
          <cell r="AJ41">
            <v>563.0543384000016</v>
          </cell>
          <cell r="AK41">
            <v>588.5971917999996</v>
          </cell>
          <cell r="AL41">
            <v>635.8793069199965</v>
          </cell>
          <cell r="AM41">
            <v>655.2423156100017</v>
          </cell>
          <cell r="AN41">
            <v>666.371937819998</v>
          </cell>
          <cell r="AO41">
            <v>665.2899156699987</v>
          </cell>
          <cell r="AP41">
            <v>747.0799309600025</v>
          </cell>
          <cell r="AQ41">
            <v>759.5414260300004</v>
          </cell>
          <cell r="AR41">
            <v>769.4047002599982</v>
          </cell>
          <cell r="AS41">
            <v>797.1689570799972</v>
          </cell>
          <cell r="AT41">
            <v>805.9305915099985</v>
          </cell>
          <cell r="AU41">
            <v>821.184657780002</v>
          </cell>
          <cell r="AV41">
            <v>811.2999070800024</v>
          </cell>
          <cell r="AW41">
            <v>788.2524397799962</v>
          </cell>
          <cell r="AX41">
            <v>763.3640709100036</v>
          </cell>
          <cell r="AY41">
            <v>728.9504551599985</v>
          </cell>
        </row>
        <row r="42">
          <cell r="B42" t="str">
            <v>Pohľadávky PFI voči súkromnému sektoru</v>
          </cell>
          <cell r="O42">
            <v>3806.681504349999</v>
          </cell>
          <cell r="P42">
            <v>4009.327856379996</v>
          </cell>
          <cell r="Q42">
            <v>3960.7129389799975</v>
          </cell>
          <cell r="R42">
            <v>3902.020978569999</v>
          </cell>
          <cell r="S42">
            <v>4179.109871860002</v>
          </cell>
          <cell r="T42">
            <v>4295.18070771999</v>
          </cell>
          <cell r="U42">
            <v>3821.1651729200003</v>
          </cell>
          <cell r="V42">
            <v>3871.1614220499996</v>
          </cell>
          <cell r="W42">
            <v>3834.574022390001</v>
          </cell>
          <cell r="X42">
            <v>4396.192790300003</v>
          </cell>
          <cell r="Y42">
            <v>4309.318694829997</v>
          </cell>
          <cell r="Z42">
            <v>4026.4874195199955</v>
          </cell>
          <cell r="AA42">
            <v>4072.2738498300023</v>
          </cell>
          <cell r="AB42">
            <v>3946.20620058</v>
          </cell>
          <cell r="AC42">
            <v>3819.140443510001</v>
          </cell>
          <cell r="AD42">
            <v>3779.3167695599986</v>
          </cell>
          <cell r="AE42">
            <v>3810.5175927799937</v>
          </cell>
          <cell r="AF42">
            <v>3944.1714134000067</v>
          </cell>
          <cell r="AG42">
            <v>4555.224955170001</v>
          </cell>
          <cell r="AH42">
            <v>4450.0289119000045</v>
          </cell>
          <cell r="AI42">
            <v>4680.0534422200035</v>
          </cell>
          <cell r="AJ42">
            <v>4427.463121560002</v>
          </cell>
          <cell r="AK42">
            <v>4663.218515580003</v>
          </cell>
          <cell r="AL42">
            <v>4867.794396879999</v>
          </cell>
          <cell r="AM42">
            <v>5305.187280080001</v>
          </cell>
          <cell r="AN42">
            <v>5527.757186450013</v>
          </cell>
          <cell r="AO42">
            <v>5694.121954420003</v>
          </cell>
          <cell r="AP42">
            <v>5881.441080780005</v>
          </cell>
          <cell r="AQ42">
            <v>5371.349100459996</v>
          </cell>
          <cell r="AR42">
            <v>5351.075516150002</v>
          </cell>
          <cell r="AS42">
            <v>5476.948947749999</v>
          </cell>
          <cell r="AT42">
            <v>5667.994821730001</v>
          </cell>
          <cell r="AU42">
            <v>5336.946790159989</v>
          </cell>
          <cell r="AV42">
            <v>5036.311657699996</v>
          </cell>
          <cell r="AW42">
            <v>4912.637522410001</v>
          </cell>
          <cell r="AX42">
            <v>4205.7225652399975</v>
          </cell>
          <cell r="AY42">
            <v>-26459.838412000005</v>
          </cell>
        </row>
        <row r="43">
          <cell r="B43" t="str">
            <v>     v EUR</v>
          </cell>
          <cell r="O43">
            <v>3864.980216419999</v>
          </cell>
          <cell r="P43">
            <v>4052.5170949000076</v>
          </cell>
          <cell r="Q43">
            <v>3976.6916948699945</v>
          </cell>
          <cell r="R43">
            <v>3908.2016862500022</v>
          </cell>
          <cell r="S43">
            <v>4194.764090830002</v>
          </cell>
          <cell r="T43">
            <v>4305.675795009996</v>
          </cell>
          <cell r="U43">
            <v>3863.1658699999934</v>
          </cell>
          <cell r="V43">
            <v>3870.9745402699955</v>
          </cell>
          <cell r="W43">
            <v>3838.87260169</v>
          </cell>
          <cell r="X43">
            <v>4385.400086300002</v>
          </cell>
          <cell r="Y43">
            <v>4282.688475079998</v>
          </cell>
          <cell r="Z43">
            <v>4027.894144620008</v>
          </cell>
          <cell r="AA43">
            <v>4035.509028750006</v>
          </cell>
          <cell r="AB43">
            <v>3871.3661952799885</v>
          </cell>
          <cell r="AC43">
            <v>3723.714465950001</v>
          </cell>
          <cell r="AD43">
            <v>3654.7604726599966</v>
          </cell>
          <cell r="AE43">
            <v>3674.414492459997</v>
          </cell>
          <cell r="AF43">
            <v>3804.6167098299957</v>
          </cell>
          <cell r="AG43">
            <v>4454.672409210012</v>
          </cell>
          <cell r="AH43">
            <v>4353.704607310006</v>
          </cell>
          <cell r="AI43">
            <v>4602.9809798999995</v>
          </cell>
          <cell r="AJ43">
            <v>4360.868552110005</v>
          </cell>
          <cell r="AK43">
            <v>4588.423488030003</v>
          </cell>
          <cell r="AL43">
            <v>4756.193221799993</v>
          </cell>
          <cell r="AM43">
            <v>5146.609340769992</v>
          </cell>
          <cell r="AN43">
            <v>5421.532895150012</v>
          </cell>
          <cell r="AO43">
            <v>5625.313649310006</v>
          </cell>
          <cell r="AP43">
            <v>5771.809765659997</v>
          </cell>
          <cell r="AQ43">
            <v>5304.868618479995</v>
          </cell>
          <cell r="AR43">
            <v>5286.290214430006</v>
          </cell>
          <cell r="AS43">
            <v>5365.924317869994</v>
          </cell>
          <cell r="AT43">
            <v>5555.137522399997</v>
          </cell>
          <cell r="AU43">
            <v>5217.855971610003</v>
          </cell>
          <cell r="AV43">
            <v>4894.713005369991</v>
          </cell>
          <cell r="AW43">
            <v>4810.772920389994</v>
          </cell>
          <cell r="AX43">
            <v>4152.116975389999</v>
          </cell>
          <cell r="AY43">
            <v>-26040.673869749997</v>
          </cell>
        </row>
        <row r="44">
          <cell r="B44" t="str">
            <v>     v ostatných cudzích menách</v>
          </cell>
          <cell r="O44">
            <v>-58.298712069999965</v>
          </cell>
          <cell r="P44">
            <v>-43.18923852000006</v>
          </cell>
          <cell r="Q44">
            <v>-15.978755889999974</v>
          </cell>
          <cell r="R44">
            <v>-6.180707679999955</v>
          </cell>
          <cell r="S44">
            <v>-15.65421896999996</v>
          </cell>
          <cell r="T44">
            <v>-10.495087289999987</v>
          </cell>
          <cell r="U44">
            <v>-42.00069707999995</v>
          </cell>
          <cell r="V44">
            <v>0.18688177999999311</v>
          </cell>
          <cell r="W44">
            <v>-4.2985793</v>
          </cell>
          <cell r="X44">
            <v>10.792703999999986</v>
          </cell>
          <cell r="Y44">
            <v>26.630219750000123</v>
          </cell>
          <cell r="Z44">
            <v>-1.406725100000017</v>
          </cell>
          <cell r="AA44">
            <v>36.76482107999999</v>
          </cell>
          <cell r="AB44">
            <v>74.84000530000003</v>
          </cell>
          <cell r="AC44">
            <v>95.42597756</v>
          </cell>
          <cell r="AD44">
            <v>124.55629689999992</v>
          </cell>
          <cell r="AE44">
            <v>136.10310031999998</v>
          </cell>
          <cell r="AF44">
            <v>139.55470356999993</v>
          </cell>
          <cell r="AG44">
            <v>100.55254595999997</v>
          </cell>
          <cell r="AH44">
            <v>96.32430459000005</v>
          </cell>
          <cell r="AI44">
            <v>77.07246231999994</v>
          </cell>
          <cell r="AJ44">
            <v>66.59456945000005</v>
          </cell>
          <cell r="AK44">
            <v>74.79502754999999</v>
          </cell>
          <cell r="AL44">
            <v>111.60117507999996</v>
          </cell>
          <cell r="AM44">
            <v>158.57793931000003</v>
          </cell>
          <cell r="AN44">
            <v>106.22429129999989</v>
          </cell>
          <cell r="AO44">
            <v>68.80830511000005</v>
          </cell>
          <cell r="AP44">
            <v>109.63131512000001</v>
          </cell>
          <cell r="AQ44">
            <v>66.48048197999987</v>
          </cell>
          <cell r="AR44">
            <v>64.78530172000006</v>
          </cell>
          <cell r="AS44">
            <v>111.0246298799999</v>
          </cell>
          <cell r="AT44">
            <v>112.85729932999999</v>
          </cell>
          <cell r="AU44">
            <v>119.09081855000011</v>
          </cell>
          <cell r="AV44">
            <v>141.59865232999994</v>
          </cell>
          <cell r="AW44">
            <v>101.8646020199999</v>
          </cell>
          <cell r="AX44">
            <v>53.60558985</v>
          </cell>
          <cell r="AY44">
            <v>-419.16454225000007</v>
          </cell>
        </row>
        <row r="46">
          <cell r="B46" t="str">
            <v>Pohľadávky PFI voči súkromnému sektoru</v>
          </cell>
          <cell r="O46">
            <v>3806.681504349999</v>
          </cell>
          <cell r="P46">
            <v>4009.327856379996</v>
          </cell>
          <cell r="Q46">
            <v>3960.7129389799975</v>
          </cell>
          <cell r="R46">
            <v>3902.020978569999</v>
          </cell>
          <cell r="S46">
            <v>4179.109871860002</v>
          </cell>
          <cell r="T46">
            <v>4295.18070771999</v>
          </cell>
          <cell r="U46">
            <v>3821.1651729200003</v>
          </cell>
          <cell r="V46">
            <v>3871.1614220499996</v>
          </cell>
          <cell r="W46">
            <v>3834.574022390001</v>
          </cell>
          <cell r="X46">
            <v>4396.192790300003</v>
          </cell>
          <cell r="Y46">
            <v>4309.318694829997</v>
          </cell>
          <cell r="Z46">
            <v>4026.4874195199955</v>
          </cell>
          <cell r="AA46">
            <v>4072.2738498300023</v>
          </cell>
          <cell r="AB46">
            <v>3946.20620058</v>
          </cell>
          <cell r="AC46">
            <v>3819.140443510001</v>
          </cell>
          <cell r="AD46">
            <v>3779.3167695599986</v>
          </cell>
          <cell r="AE46">
            <v>3810.5175927799937</v>
          </cell>
          <cell r="AF46">
            <v>3944.1714134000067</v>
          </cell>
          <cell r="AG46">
            <v>4555.224955170001</v>
          </cell>
          <cell r="AH46">
            <v>4450.0289119000045</v>
          </cell>
          <cell r="AI46">
            <v>4680.0534422200035</v>
          </cell>
          <cell r="AJ46">
            <v>4427.463121560002</v>
          </cell>
          <cell r="AK46">
            <v>4663.218515580003</v>
          </cell>
          <cell r="AL46">
            <v>4867.794396879999</v>
          </cell>
          <cell r="AM46">
            <v>5305.187280080001</v>
          </cell>
          <cell r="AN46">
            <v>5527.757186450013</v>
          </cell>
          <cell r="AO46">
            <v>5694.121954420003</v>
          </cell>
          <cell r="AP46">
            <v>5881.441080780005</v>
          </cell>
          <cell r="AQ46">
            <v>5371.349100459996</v>
          </cell>
          <cell r="AR46">
            <v>5351.075516150002</v>
          </cell>
          <cell r="AS46">
            <v>5476.948947749999</v>
          </cell>
          <cell r="AT46">
            <v>5667.994821730001</v>
          </cell>
          <cell r="AU46">
            <v>5336.946790159989</v>
          </cell>
          <cell r="AV46">
            <v>5036.311657699996</v>
          </cell>
          <cell r="AW46">
            <v>4912.637522410001</v>
          </cell>
          <cell r="AX46">
            <v>4205.7225652399975</v>
          </cell>
          <cell r="AY46">
            <v>-26459.838412000005</v>
          </cell>
        </row>
        <row r="47">
          <cell r="B47" t="str">
            <v>     do 1 roka</v>
          </cell>
          <cell r="O47">
            <v>1035.758813010002</v>
          </cell>
          <cell r="P47">
            <v>1243.1590321000003</v>
          </cell>
          <cell r="Q47">
            <v>1052.0336586299973</v>
          </cell>
          <cell r="R47">
            <v>904.3229104399989</v>
          </cell>
          <cell r="S47">
            <v>1144.2858328400025</v>
          </cell>
          <cell r="T47">
            <v>1272.2915754299966</v>
          </cell>
          <cell r="U47">
            <v>959.602336840002</v>
          </cell>
          <cell r="V47">
            <v>913.8308769899977</v>
          </cell>
          <cell r="W47">
            <v>1100.1751311000016</v>
          </cell>
          <cell r="X47">
            <v>1335.2783310000004</v>
          </cell>
          <cell r="Y47">
            <v>1165.009360680001</v>
          </cell>
          <cell r="Z47">
            <v>1007.1955121800011</v>
          </cell>
          <cell r="AA47">
            <v>995.8131182399984</v>
          </cell>
          <cell r="AB47">
            <v>1061.8432250899996</v>
          </cell>
          <cell r="AC47">
            <v>1222.4360685200036</v>
          </cell>
          <cell r="AD47">
            <v>1050.5005311000004</v>
          </cell>
          <cell r="AE47">
            <v>887.6598619199985</v>
          </cell>
          <cell r="AF47">
            <v>1107.7282413800003</v>
          </cell>
          <cell r="AG47">
            <v>1343.2039766399976</v>
          </cell>
          <cell r="AH47">
            <v>1243.4024430499985</v>
          </cell>
          <cell r="AI47">
            <v>1243.0195180399978</v>
          </cell>
          <cell r="AJ47">
            <v>1236.346444939999</v>
          </cell>
          <cell r="AK47">
            <v>1481.2784969599998</v>
          </cell>
          <cell r="AL47">
            <v>1550.5644293700007</v>
          </cell>
          <cell r="AM47">
            <v>1795.5036181200012</v>
          </cell>
          <cell r="AN47">
            <v>1791.7959569700015</v>
          </cell>
          <cell r="AO47">
            <v>1778.2716257999982</v>
          </cell>
          <cell r="AP47">
            <v>1916.8742614099992</v>
          </cell>
          <cell r="AQ47">
            <v>1604.1318462699983</v>
          </cell>
          <cell r="AR47">
            <v>1356.8200557599994</v>
          </cell>
          <cell r="AS47">
            <v>1468.675994160003</v>
          </cell>
          <cell r="AT47">
            <v>1637.7071632600027</v>
          </cell>
          <cell r="AU47">
            <v>1298.2429130800037</v>
          </cell>
          <cell r="AV47">
            <v>990.0390360300016</v>
          </cell>
          <cell r="AW47">
            <v>872.0137754999996</v>
          </cell>
          <cell r="AX47">
            <v>427.11408751999625</v>
          </cell>
          <cell r="AY47">
            <v>-8167.598951060001</v>
          </cell>
        </row>
        <row r="48">
          <cell r="B48" t="str">
            <v>     od 1 do 5 rokov vrátane</v>
          </cell>
          <cell r="O48">
            <v>329.71134569000014</v>
          </cell>
          <cell r="P48">
            <v>266.28898628000024</v>
          </cell>
          <cell r="Q48">
            <v>414.81046273000084</v>
          </cell>
          <cell r="R48">
            <v>541.2407222900006</v>
          </cell>
          <cell r="S48">
            <v>676.1774214899997</v>
          </cell>
          <cell r="T48">
            <v>623.4822080399999</v>
          </cell>
          <cell r="U48">
            <v>503.2512115799982</v>
          </cell>
          <cell r="V48">
            <v>552.0121821599982</v>
          </cell>
          <cell r="W48">
            <v>356.9554205500003</v>
          </cell>
          <cell r="X48">
            <v>541.9005842099996</v>
          </cell>
          <cell r="Y48">
            <v>625.0879971099998</v>
          </cell>
          <cell r="Z48">
            <v>553.4309566400002</v>
          </cell>
          <cell r="AA48">
            <v>555.0471685699999</v>
          </cell>
          <cell r="AB48">
            <v>589.047965220002</v>
          </cell>
          <cell r="AC48">
            <v>394.66440947</v>
          </cell>
          <cell r="AD48">
            <v>283.9626900300009</v>
          </cell>
          <cell r="AE48">
            <v>143.02336856000056</v>
          </cell>
          <cell r="AF48">
            <v>97.77152627000123</v>
          </cell>
          <cell r="AG48">
            <v>320.97659830000066</v>
          </cell>
          <cell r="AH48">
            <v>267.5634003999994</v>
          </cell>
          <cell r="AI48">
            <v>458.30365796000024</v>
          </cell>
          <cell r="AJ48">
            <v>271.5962955599998</v>
          </cell>
          <cell r="AK48">
            <v>289.22538668000107</v>
          </cell>
          <cell r="AL48">
            <v>471.16281616000197</v>
          </cell>
          <cell r="AM48">
            <v>602.1713138099994</v>
          </cell>
          <cell r="AN48">
            <v>560.7150301799984</v>
          </cell>
          <cell r="AO48">
            <v>639.4190068500002</v>
          </cell>
          <cell r="AP48">
            <v>750.0932085299992</v>
          </cell>
          <cell r="AQ48">
            <v>667.5902542499989</v>
          </cell>
          <cell r="AR48">
            <v>748.3514572099975</v>
          </cell>
          <cell r="AS48">
            <v>759.6359954799991</v>
          </cell>
          <cell r="AT48">
            <v>798.6227842999997</v>
          </cell>
          <cell r="AU48">
            <v>798.9354710400003</v>
          </cell>
          <cell r="AV48">
            <v>733.2845050699998</v>
          </cell>
          <cell r="AW48">
            <v>693.6396136200001</v>
          </cell>
          <cell r="AX48">
            <v>542.9175795399979</v>
          </cell>
          <cell r="AY48">
            <v>-5095.088793739999</v>
          </cell>
        </row>
        <row r="49">
          <cell r="B49" t="str">
            <v>     nad 5 rokov</v>
          </cell>
          <cell r="O49">
            <v>2441.2113456899997</v>
          </cell>
          <cell r="P49">
            <v>2499.8798379799964</v>
          </cell>
          <cell r="Q49">
            <v>2493.8688176200003</v>
          </cell>
          <cell r="R49">
            <v>2456.4573457999995</v>
          </cell>
          <cell r="S49">
            <v>2358.6466174999987</v>
          </cell>
          <cell r="T49">
            <v>2399.406924269998</v>
          </cell>
          <cell r="U49">
            <v>2358.311624509999</v>
          </cell>
          <cell r="V49">
            <v>2405.3183628800016</v>
          </cell>
          <cell r="W49">
            <v>2377.4434707499977</v>
          </cell>
          <cell r="X49">
            <v>2519.0138750799997</v>
          </cell>
          <cell r="Y49">
            <v>2519.221337019998</v>
          </cell>
          <cell r="Z49">
            <v>2465.860950659996</v>
          </cell>
          <cell r="AA49">
            <v>2521.4135630399996</v>
          </cell>
          <cell r="AB49">
            <v>2295.315010340003</v>
          </cell>
          <cell r="AC49">
            <v>2202.039965499999</v>
          </cell>
          <cell r="AD49">
            <v>2444.853548449999</v>
          </cell>
          <cell r="AE49">
            <v>2779.8343623500023</v>
          </cell>
          <cell r="AF49">
            <v>2738.6716457300026</v>
          </cell>
          <cell r="AG49">
            <v>2891.0443802400005</v>
          </cell>
          <cell r="AH49">
            <v>2939.0630684499993</v>
          </cell>
          <cell r="AI49">
            <v>2978.730266220002</v>
          </cell>
          <cell r="AJ49">
            <v>2919.5203810500007</v>
          </cell>
          <cell r="AK49">
            <v>2892.7146319000003</v>
          </cell>
          <cell r="AL49">
            <v>2846.0671513100006</v>
          </cell>
          <cell r="AM49">
            <v>2907.5123481200008</v>
          </cell>
          <cell r="AN49">
            <v>3175.24619926</v>
          </cell>
          <cell r="AO49">
            <v>3276.431321760003</v>
          </cell>
          <cell r="AP49">
            <v>3214.473610799998</v>
          </cell>
          <cell r="AQ49">
            <v>3099.626999949998</v>
          </cell>
          <cell r="AR49">
            <v>3245.904003210002</v>
          </cell>
          <cell r="AS49">
            <v>3248.6369581500003</v>
          </cell>
          <cell r="AT49">
            <v>3231.6648742099987</v>
          </cell>
          <cell r="AU49">
            <v>3239.7684060300016</v>
          </cell>
          <cell r="AV49">
            <v>3312.988116579998</v>
          </cell>
          <cell r="AW49">
            <v>3346.984133300002</v>
          </cell>
          <cell r="AX49">
            <v>3235.6908982100013</v>
          </cell>
          <cell r="AY49">
            <v>-13197.15066719</v>
          </cell>
        </row>
        <row r="52">
          <cell r="B52" t="str">
            <v>Medzimesačný rast v mil. EUR</v>
          </cell>
          <cell r="Y52">
            <v>49.48673349749993</v>
          </cell>
        </row>
        <row r="53">
          <cell r="B53" t="str">
            <v>Pohľadávky PFI voči súkromnému sektoru</v>
          </cell>
          <cell r="D53">
            <v>-1.8040231200011476</v>
          </cell>
          <cell r="E53">
            <v>421.1589324800043</v>
          </cell>
          <cell r="F53">
            <v>318.51350992999323</v>
          </cell>
          <cell r="G53">
            <v>274.45887276000394</v>
          </cell>
          <cell r="H53">
            <v>376.1566420700001</v>
          </cell>
          <cell r="I53">
            <v>367.22787629999584</v>
          </cell>
          <cell r="J53">
            <v>255.05214759999944</v>
          </cell>
          <cell r="K53">
            <v>365.33097660000203</v>
          </cell>
          <cell r="L53">
            <v>364.228540099999</v>
          </cell>
          <cell r="M53">
            <v>280.8870411100015</v>
          </cell>
          <cell r="N53">
            <v>569.9880169700027</v>
          </cell>
          <cell r="O53">
            <v>215.48297154999818</v>
          </cell>
          <cell r="P53">
            <v>200.84232890999556</v>
          </cell>
          <cell r="Q53">
            <v>372.5440150800059</v>
          </cell>
          <cell r="R53">
            <v>259.82154951999473</v>
          </cell>
          <cell r="S53">
            <v>551.5477660500073</v>
          </cell>
          <cell r="T53">
            <v>492.2274779299878</v>
          </cell>
          <cell r="U53">
            <v>-106.787658499994</v>
          </cell>
          <cell r="V53">
            <v>305.0483967299988</v>
          </cell>
          <cell r="W53">
            <v>328.74357694000355</v>
          </cell>
          <cell r="X53">
            <v>925.8473080100011</v>
          </cell>
          <cell r="Y53">
            <v>194.01294563999545</v>
          </cell>
          <cell r="Z53">
            <v>287.156741660001</v>
          </cell>
          <cell r="AA53">
            <v>261.269401860005</v>
          </cell>
          <cell r="AB53">
            <v>74.77467965999313</v>
          </cell>
          <cell r="AC53">
            <v>245.47825801000727</v>
          </cell>
          <cell r="AD53">
            <v>219.99787556999217</v>
          </cell>
          <cell r="AE53">
            <v>582.7485892700024</v>
          </cell>
          <cell r="AF53">
            <v>625.8812985500008</v>
          </cell>
          <cell r="AG53">
            <v>504.2658832699999</v>
          </cell>
          <cell r="AH53">
            <v>199.85235346000263</v>
          </cell>
          <cell r="AI53">
            <v>558.7681072600026</v>
          </cell>
          <cell r="AJ53">
            <v>673.2569873499997</v>
          </cell>
          <cell r="AK53">
            <v>429.76833965999685</v>
          </cell>
          <cell r="AL53">
            <v>491.73262295999666</v>
          </cell>
          <cell r="AM53">
            <v>698.662285060007</v>
          </cell>
          <cell r="AN53">
            <v>297.3445860300053</v>
          </cell>
          <cell r="AO53">
            <v>411.84302597999704</v>
          </cell>
          <cell r="AP53">
            <v>407.31700192999415</v>
          </cell>
          <cell r="AQ53">
            <v>72.65660894999382</v>
          </cell>
          <cell r="AR53">
            <v>605.6077142400063</v>
          </cell>
          <cell r="AS53">
            <v>630.1393148699972</v>
          </cell>
          <cell r="AT53">
            <v>390.8982274400041</v>
          </cell>
          <cell r="AU53">
            <v>227.72007568999106</v>
          </cell>
          <cell r="AV53">
            <v>372.62185489000694</v>
          </cell>
          <cell r="AW53">
            <v>306.09420437000153</v>
          </cell>
          <cell r="AX53">
            <v>-215.18233421000696</v>
          </cell>
          <cell r="AY53">
            <v>-295.839692179994</v>
          </cell>
        </row>
        <row r="54">
          <cell r="B54" t="str">
            <v>  Nefinančné spoločnosti</v>
          </cell>
          <cell r="D54">
            <v>-71.8254995799989</v>
          </cell>
          <cell r="E54">
            <v>262.53813981999974</v>
          </cell>
          <cell r="F54">
            <v>162.6993294799986</v>
          </cell>
          <cell r="G54">
            <v>107.8994224299995</v>
          </cell>
          <cell r="H54">
            <v>153.01424019000115</v>
          </cell>
          <cell r="I54">
            <v>116.76531900000009</v>
          </cell>
          <cell r="J54">
            <v>72.3082387200011</v>
          </cell>
          <cell r="K54">
            <v>156.47394277999956</v>
          </cell>
          <cell r="L54">
            <v>95.74789217999933</v>
          </cell>
          <cell r="M54">
            <v>118.68435902000056</v>
          </cell>
          <cell r="N54">
            <v>105.57754098999794</v>
          </cell>
          <cell r="O54">
            <v>188.82613027000298</v>
          </cell>
          <cell r="P54">
            <v>78.39952201000051</v>
          </cell>
          <cell r="Q54">
            <v>127.08590584999911</v>
          </cell>
          <cell r="R54">
            <v>67.8314412799973</v>
          </cell>
          <cell r="S54">
            <v>269.6935537499994</v>
          </cell>
          <cell r="T54">
            <v>231.51805749000232</v>
          </cell>
          <cell r="U54">
            <v>-268.2368718099988</v>
          </cell>
          <cell r="V54">
            <v>151.00594171999728</v>
          </cell>
          <cell r="W54">
            <v>166.93364534000102</v>
          </cell>
          <cell r="X54">
            <v>752.2764721599997</v>
          </cell>
          <cell r="Y54">
            <v>24.618037580001328</v>
          </cell>
          <cell r="Z54">
            <v>82.72153619999881</v>
          </cell>
          <cell r="AA54">
            <v>164.20988516000034</v>
          </cell>
          <cell r="AB54">
            <v>40.733917550000115</v>
          </cell>
          <cell r="AC54">
            <v>43.613921520000076</v>
          </cell>
          <cell r="AD54">
            <v>165.21280621000005</v>
          </cell>
          <cell r="AE54">
            <v>320.90131449</v>
          </cell>
          <cell r="AF54">
            <v>368.2810860999998</v>
          </cell>
          <cell r="AG54">
            <v>266.5544712200008</v>
          </cell>
          <cell r="AH54">
            <v>39.27587465999932</v>
          </cell>
          <cell r="AI54">
            <v>339.5741220200016</v>
          </cell>
          <cell r="AJ54">
            <v>368.96106354999756</v>
          </cell>
          <cell r="AK54">
            <v>147.95542055999977</v>
          </cell>
          <cell r="AL54">
            <v>283.7240257500016</v>
          </cell>
          <cell r="AM54">
            <v>576.1041957199996</v>
          </cell>
          <cell r="AN54">
            <v>147.04959171000155</v>
          </cell>
          <cell r="AO54">
            <v>126.31972381999731</v>
          </cell>
          <cell r="AP54">
            <v>214.0496249100015</v>
          </cell>
          <cell r="AQ54">
            <v>-10.685554000001503</v>
          </cell>
          <cell r="AR54">
            <v>359.61405430000013</v>
          </cell>
          <cell r="AS54">
            <v>377.033824600001</v>
          </cell>
          <cell r="AT54">
            <v>184.21386841999993</v>
          </cell>
          <cell r="AU54">
            <v>24.623846510001385</v>
          </cell>
          <cell r="AV54">
            <v>190.9436367199978</v>
          </cell>
          <cell r="AW54">
            <v>125.59851955999875</v>
          </cell>
          <cell r="AX54">
            <v>-308.2037442599976</v>
          </cell>
          <cell r="AY54">
            <v>-221.18057512999985</v>
          </cell>
        </row>
        <row r="55">
          <cell r="B55" t="str">
            <v>     do 1 roka</v>
          </cell>
          <cell r="D55">
            <v>-89.25562636999939</v>
          </cell>
          <cell r="E55">
            <v>183.13748921999922</v>
          </cell>
          <cell r="F55">
            <v>140.30063732999997</v>
          </cell>
          <cell r="G55">
            <v>117.62749783000027</v>
          </cell>
          <cell r="H55">
            <v>45.73029941000004</v>
          </cell>
          <cell r="I55">
            <v>41.404667079999854</v>
          </cell>
          <cell r="J55">
            <v>61.49525325999957</v>
          </cell>
          <cell r="K55">
            <v>34.243112260000544</v>
          </cell>
          <cell r="L55">
            <v>-44.970656580000195</v>
          </cell>
          <cell r="M55">
            <v>118.10074355000052</v>
          </cell>
          <cell r="N55">
            <v>66.07933347000017</v>
          </cell>
          <cell r="O55">
            <v>103.97865630999922</v>
          </cell>
          <cell r="P55">
            <v>3.5980880299998717</v>
          </cell>
          <cell r="Q55">
            <v>-39.02041426999995</v>
          </cell>
          <cell r="R55">
            <v>-1.7963885000003756</v>
          </cell>
          <cell r="S55">
            <v>290.6323441500008</v>
          </cell>
          <cell r="T55">
            <v>201.49717851999867</v>
          </cell>
          <cell r="U55">
            <v>-241.40353845999925</v>
          </cell>
          <cell r="V55">
            <v>14.508696820000296</v>
          </cell>
          <cell r="W55">
            <v>95.37890857000093</v>
          </cell>
          <cell r="X55">
            <v>231.0909181399993</v>
          </cell>
          <cell r="Y55">
            <v>-23.4931952500001</v>
          </cell>
          <cell r="Z55">
            <v>-41.13045209000029</v>
          </cell>
          <cell r="AA55">
            <v>48.35719975000029</v>
          </cell>
          <cell r="AB55">
            <v>153.38282545999937</v>
          </cell>
          <cell r="AC55">
            <v>117.46405100000084</v>
          </cell>
          <cell r="AD55">
            <v>-47.992066669999986</v>
          </cell>
          <cell r="AE55">
            <v>146.46348669000054</v>
          </cell>
          <cell r="AF55">
            <v>412.06406427</v>
          </cell>
          <cell r="AG55">
            <v>-84.57667796000078</v>
          </cell>
          <cell r="AH55">
            <v>-77.4839341300003</v>
          </cell>
          <cell r="AI55">
            <v>240.7970855700005</v>
          </cell>
          <cell r="AJ55">
            <v>161.80561640999986</v>
          </cell>
          <cell r="AK55">
            <v>154.44370310999966</v>
          </cell>
          <cell r="AL55">
            <v>57.86410409000109</v>
          </cell>
          <cell r="AM55">
            <v>296.0928765999997</v>
          </cell>
          <cell r="AN55">
            <v>102.61780521999935</v>
          </cell>
          <cell r="AO55">
            <v>87.3992564600012</v>
          </cell>
          <cell r="AP55">
            <v>57.97284734999812</v>
          </cell>
          <cell r="AQ55">
            <v>4.913695829999597</v>
          </cell>
          <cell r="AR55">
            <v>189.92650867000066</v>
          </cell>
          <cell r="AS55">
            <v>108.23912898000071</v>
          </cell>
          <cell r="AT55">
            <v>41.95986856000036</v>
          </cell>
          <cell r="AU55">
            <v>-89.21844919000068</v>
          </cell>
          <cell r="AV55">
            <v>-51.03455487999963</v>
          </cell>
          <cell r="AW55">
            <v>51.745668210000076</v>
          </cell>
          <cell r="AX55">
            <v>-346.7432118400002</v>
          </cell>
          <cell r="AY55">
            <v>-6.115283680000175</v>
          </cell>
        </row>
        <row r="56">
          <cell r="B56" t="str">
            <v>     1 až 5 rokov</v>
          </cell>
          <cell r="D56">
            <v>1.1073159299999134</v>
          </cell>
          <cell r="E56">
            <v>-32.642036780000126</v>
          </cell>
          <cell r="F56">
            <v>-93.34750712999971</v>
          </cell>
          <cell r="G56">
            <v>-2.805815570000277</v>
          </cell>
          <cell r="H56">
            <v>19.53160061000017</v>
          </cell>
          <cell r="I56">
            <v>6.607979810000188</v>
          </cell>
          <cell r="J56">
            <v>-31.912666790000003</v>
          </cell>
          <cell r="K56">
            <v>-2.7346146300001237</v>
          </cell>
          <cell r="L56">
            <v>13.56124277999993</v>
          </cell>
          <cell r="M56">
            <v>-34.57840403</v>
          </cell>
          <cell r="N56">
            <v>-36.97198433000017</v>
          </cell>
          <cell r="O56">
            <v>12.122684730000401</v>
          </cell>
          <cell r="P56">
            <v>-5.356502700000192</v>
          </cell>
          <cell r="Q56">
            <v>95.00371772000017</v>
          </cell>
          <cell r="R56">
            <v>0.40831839999987096</v>
          </cell>
          <cell r="S56">
            <v>117.26057225999989</v>
          </cell>
          <cell r="T56">
            <v>-65.01978357999951</v>
          </cell>
          <cell r="U56">
            <v>-71.32510124000032</v>
          </cell>
          <cell r="V56">
            <v>57.31892717000005</v>
          </cell>
          <cell r="W56">
            <v>-2.702316920000385</v>
          </cell>
          <cell r="X56">
            <v>265.80392351000023</v>
          </cell>
          <cell r="Y56">
            <v>35.671546179999496</v>
          </cell>
          <cell r="Z56">
            <v>-34.66225187999953</v>
          </cell>
          <cell r="AA56">
            <v>32.594901429999936</v>
          </cell>
          <cell r="AB56">
            <v>25.88322376999986</v>
          </cell>
          <cell r="AC56">
            <v>-49.488182959999904</v>
          </cell>
          <cell r="AD56">
            <v>141.7219677399994</v>
          </cell>
          <cell r="AE56">
            <v>23.380900220000967</v>
          </cell>
          <cell r="AF56">
            <v>-54.651795799999945</v>
          </cell>
          <cell r="AG56">
            <v>162.64296621999983</v>
          </cell>
          <cell r="AH56">
            <v>10.423952719999761</v>
          </cell>
          <cell r="AI56">
            <v>-10.025293769999735</v>
          </cell>
          <cell r="AJ56">
            <v>81.90098254999975</v>
          </cell>
          <cell r="AK56">
            <v>69.12613689</v>
          </cell>
          <cell r="AL56">
            <v>176.98805019000065</v>
          </cell>
          <cell r="AM56">
            <v>183.93590253999946</v>
          </cell>
          <cell r="AN56">
            <v>6.362842720000117</v>
          </cell>
          <cell r="AO56">
            <v>-14.817400249999992</v>
          </cell>
          <cell r="AP56">
            <v>31.309898439999415</v>
          </cell>
          <cell r="AQ56">
            <v>-17.140144719999626</v>
          </cell>
          <cell r="AR56">
            <v>67.27687047000018</v>
          </cell>
          <cell r="AS56">
            <v>185.17377015999955</v>
          </cell>
          <cell r="AT56">
            <v>100.19747061000044</v>
          </cell>
          <cell r="AU56">
            <v>52.96149507000018</v>
          </cell>
          <cell r="AV56">
            <v>52.78430590999915</v>
          </cell>
          <cell r="AW56">
            <v>54.30724292000059</v>
          </cell>
          <cell r="AX56">
            <v>34.24792538999964</v>
          </cell>
          <cell r="AY56">
            <v>-129.4096956899998</v>
          </cell>
        </row>
        <row r="57">
          <cell r="B57" t="str">
            <v>     nad 5 rokov</v>
          </cell>
          <cell r="D57">
            <v>16.322810869999557</v>
          </cell>
          <cell r="E57">
            <v>112.04268738000019</v>
          </cell>
          <cell r="F57">
            <v>115.74619929000073</v>
          </cell>
          <cell r="G57">
            <v>-6.922259840000152</v>
          </cell>
          <cell r="H57">
            <v>87.75234016999957</v>
          </cell>
          <cell r="I57">
            <v>68.75267211999972</v>
          </cell>
          <cell r="J57">
            <v>42.72565225000017</v>
          </cell>
          <cell r="K57">
            <v>124.96544514000061</v>
          </cell>
          <cell r="L57">
            <v>127.15730596999947</v>
          </cell>
          <cell r="M57">
            <v>35.16201951999983</v>
          </cell>
          <cell r="N57">
            <v>76.47019187000069</v>
          </cell>
          <cell r="O57">
            <v>72.72478921999891</v>
          </cell>
          <cell r="P57">
            <v>80.15793665000047</v>
          </cell>
          <cell r="Q57">
            <v>71.10260241000015</v>
          </cell>
          <cell r="R57">
            <v>69.21951138999975</v>
          </cell>
          <cell r="S57">
            <v>-138.19936268999982</v>
          </cell>
          <cell r="T57">
            <v>95.04066255999987</v>
          </cell>
          <cell r="U57">
            <v>44.49176791000036</v>
          </cell>
          <cell r="V57">
            <v>79.17831772999989</v>
          </cell>
          <cell r="W57">
            <v>74.25705371000004</v>
          </cell>
          <cell r="X57">
            <v>255.38163049000013</v>
          </cell>
          <cell r="Y57">
            <v>12.439686639999309</v>
          </cell>
          <cell r="Z57">
            <v>158.51424019000115</v>
          </cell>
          <cell r="AA57">
            <v>83.25778397999966</v>
          </cell>
          <cell r="AB57">
            <v>-138.53213170000072</v>
          </cell>
          <cell r="AC57">
            <v>-24.36194650000016</v>
          </cell>
          <cell r="AD57">
            <v>71.4829051400011</v>
          </cell>
          <cell r="AE57">
            <v>151.05692755000018</v>
          </cell>
          <cell r="AF57">
            <v>10.868817639999179</v>
          </cell>
          <cell r="AG57">
            <v>188.4881829599999</v>
          </cell>
          <cell r="AH57">
            <v>106.33585608000067</v>
          </cell>
          <cell r="AI57">
            <v>108.80233021999902</v>
          </cell>
          <cell r="AJ57">
            <v>125.25446456999907</v>
          </cell>
          <cell r="AK57">
            <v>-75.61441942999954</v>
          </cell>
          <cell r="AL57">
            <v>48.87187146999986</v>
          </cell>
          <cell r="AM57">
            <v>96.07541657000093</v>
          </cell>
          <cell r="AN57">
            <v>38.068943780000154</v>
          </cell>
          <cell r="AO57">
            <v>53.73786762999953</v>
          </cell>
          <cell r="AP57">
            <v>124.76687910000055</v>
          </cell>
          <cell r="AQ57">
            <v>1.5408949100001337</v>
          </cell>
          <cell r="AR57">
            <v>102.4106751499994</v>
          </cell>
          <cell r="AS57">
            <v>83.62092547000066</v>
          </cell>
          <cell r="AT57">
            <v>42.05652922999889</v>
          </cell>
          <cell r="AU57">
            <v>60.880800640001326</v>
          </cell>
          <cell r="AV57">
            <v>189.19388567999977</v>
          </cell>
          <cell r="AW57">
            <v>19.54560843999934</v>
          </cell>
          <cell r="AX57">
            <v>4.29154219999964</v>
          </cell>
          <cell r="AY57">
            <v>-85.65559576999931</v>
          </cell>
        </row>
        <row r="58">
          <cell r="B58" t="str">
            <v>  Finančné spoločnosti</v>
          </cell>
          <cell r="D58">
            <v>-7.048330330000226</v>
          </cell>
          <cell r="E58">
            <v>29.76717783000049</v>
          </cell>
          <cell r="F58">
            <v>16.068645029999516</v>
          </cell>
          <cell r="G58">
            <v>-2.418708069999866</v>
          </cell>
          <cell r="H58">
            <v>32.44008495000003</v>
          </cell>
          <cell r="I58">
            <v>103.4364336599997</v>
          </cell>
          <cell r="J58">
            <v>8.410774729999957</v>
          </cell>
          <cell r="K58">
            <v>37.81557461000057</v>
          </cell>
          <cell r="L58">
            <v>103.03326028999959</v>
          </cell>
          <cell r="M58">
            <v>20.65269205000027</v>
          </cell>
          <cell r="N58">
            <v>267.85663544999966</v>
          </cell>
          <cell r="O58">
            <v>-66.77258846999985</v>
          </cell>
          <cell r="P58">
            <v>40.931819700000005</v>
          </cell>
          <cell r="Q58">
            <v>68.50282147999974</v>
          </cell>
          <cell r="R58">
            <v>30.73411672000043</v>
          </cell>
          <cell r="S58">
            <v>82.25984199999994</v>
          </cell>
          <cell r="T58">
            <v>51.80498571999988</v>
          </cell>
          <cell r="U58">
            <v>-4.8503618099998675</v>
          </cell>
          <cell r="V58">
            <v>-12.70580229999996</v>
          </cell>
          <cell r="W58">
            <v>-5.9383257099998445</v>
          </cell>
          <cell r="X58">
            <v>2.1023036599999614</v>
          </cell>
          <cell r="Y58">
            <v>22.514273389999516</v>
          </cell>
          <cell r="Z58">
            <v>51.82141672000034</v>
          </cell>
          <cell r="AA58">
            <v>-0.5382725900003607</v>
          </cell>
          <cell r="AB58">
            <v>-69.81690234999974</v>
          </cell>
          <cell r="AC58">
            <v>26.15318995000007</v>
          </cell>
          <cell r="AD58">
            <v>-67.03309434999983</v>
          </cell>
          <cell r="AE58">
            <v>24.243776140000136</v>
          </cell>
          <cell r="AF58">
            <v>28.299475549999897</v>
          </cell>
          <cell r="AG58">
            <v>45.49545242999989</v>
          </cell>
          <cell r="AH58">
            <v>-30.215561310000112</v>
          </cell>
          <cell r="AI58">
            <v>31.006074479999597</v>
          </cell>
          <cell r="AJ58">
            <v>66.80628028000046</v>
          </cell>
          <cell r="AK58">
            <v>51.29403175000016</v>
          </cell>
          <cell r="AL58">
            <v>13.289019449999614</v>
          </cell>
          <cell r="AM58">
            <v>-11.384186429999772</v>
          </cell>
          <cell r="AN58">
            <v>-8.36735709999948</v>
          </cell>
          <cell r="AO58">
            <v>85.96474805999924</v>
          </cell>
          <cell r="AP58">
            <v>-62.74865564000038</v>
          </cell>
          <cell r="AQ58">
            <v>-167.53574983999965</v>
          </cell>
          <cell r="AR58">
            <v>-25.533426289999852</v>
          </cell>
          <cell r="AS58">
            <v>-18.456051260000095</v>
          </cell>
          <cell r="AT58">
            <v>-6.479685319999589</v>
          </cell>
          <cell r="AU58">
            <v>-22.650932750000493</v>
          </cell>
          <cell r="AV58">
            <v>-53.04952530999981</v>
          </cell>
          <cell r="AW58">
            <v>17.852486239999962</v>
          </cell>
          <cell r="AX58">
            <v>-57.919604359999994</v>
          </cell>
          <cell r="AY58">
            <v>-131.74578973999996</v>
          </cell>
        </row>
        <row r="59">
          <cell r="B59" t="str">
            <v>  Poisťovne a penzijné fondy</v>
          </cell>
          <cell r="D59">
            <v>0.010688440000000007</v>
          </cell>
          <cell r="E59">
            <v>1.86573059</v>
          </cell>
          <cell r="F59">
            <v>-0.5535417800000002</v>
          </cell>
          <cell r="G59">
            <v>-0.024032399999999843</v>
          </cell>
          <cell r="H59">
            <v>1.4272057299999996</v>
          </cell>
          <cell r="I59">
            <v>-1.1536546399999998</v>
          </cell>
          <cell r="J59">
            <v>-0.052844719999999956</v>
          </cell>
          <cell r="K59">
            <v>-0.10130784000000004</v>
          </cell>
          <cell r="L59">
            <v>-0.009858599999999829</v>
          </cell>
          <cell r="M59">
            <v>-0.015236009999999744</v>
          </cell>
          <cell r="N59">
            <v>-0.026555130000000204</v>
          </cell>
          <cell r="O59">
            <v>-0.01623183000000017</v>
          </cell>
          <cell r="P59">
            <v>-0.01772554000000026</v>
          </cell>
          <cell r="Q59">
            <v>-0.009626249999999725</v>
          </cell>
          <cell r="R59">
            <v>0.0002987500000002363</v>
          </cell>
          <cell r="S59">
            <v>0.0026886999999995442</v>
          </cell>
          <cell r="T59">
            <v>0.0660559000000005</v>
          </cell>
          <cell r="U59">
            <v>0.17290711999999986</v>
          </cell>
          <cell r="V59">
            <v>-0.21503019999999995</v>
          </cell>
          <cell r="W59">
            <v>0.004846309999999798</v>
          </cell>
          <cell r="X59">
            <v>-0.057525069999999845</v>
          </cell>
          <cell r="Y59">
            <v>-0.0428201300000004</v>
          </cell>
          <cell r="Z59">
            <v>-0.04325168999999973</v>
          </cell>
          <cell r="AA59">
            <v>-0.0031534199999998513</v>
          </cell>
          <cell r="AB59">
            <v>-0.014406169999999996</v>
          </cell>
          <cell r="AC59">
            <v>-0.03667927000000004</v>
          </cell>
          <cell r="AD59">
            <v>-0.001892050000000145</v>
          </cell>
          <cell r="AE59">
            <v>-0.008729999999999905</v>
          </cell>
          <cell r="AF59">
            <v>-0.004813130000000054</v>
          </cell>
          <cell r="AG59">
            <v>-0.0019916299999998</v>
          </cell>
          <cell r="AH59">
            <v>0.0023899599999999133</v>
          </cell>
          <cell r="AI59">
            <v>-0.01062206000000021</v>
          </cell>
          <cell r="AJ59">
            <v>-0.009294279999999766</v>
          </cell>
          <cell r="AK59">
            <v>0.05981543999999994</v>
          </cell>
          <cell r="AL59">
            <v>-0.06187346000000016</v>
          </cell>
          <cell r="AM59">
            <v>-0.021841609999999623</v>
          </cell>
          <cell r="AN59">
            <v>-0.02167563000000028</v>
          </cell>
          <cell r="AO59">
            <v>-0.00677156000000001</v>
          </cell>
          <cell r="AP59">
            <v>-0.007468639999999915</v>
          </cell>
          <cell r="AQ59">
            <v>-0.06233817000000008</v>
          </cell>
          <cell r="AR59">
            <v>0.024596689999999866</v>
          </cell>
          <cell r="AS59">
            <v>-0.02479584999999984</v>
          </cell>
          <cell r="AT59">
            <v>-0.010721640000000088</v>
          </cell>
          <cell r="AU59">
            <v>1.8373829900000005</v>
          </cell>
          <cell r="AV59">
            <v>-1.8241718100000004</v>
          </cell>
          <cell r="AW59">
            <v>-0.018024300000000215</v>
          </cell>
          <cell r="AX59">
            <v>0.0002987500000000143</v>
          </cell>
          <cell r="AY59">
            <v>0.0048685500000000825</v>
          </cell>
        </row>
        <row r="60">
          <cell r="B60" t="str">
            <v>  Domácnosti a neziskové inštitúcie slúžiace domácnostiam</v>
          </cell>
          <cell r="D60">
            <v>77.05911835000097</v>
          </cell>
          <cell r="E60">
            <v>126.9878842399994</v>
          </cell>
          <cell r="F60">
            <v>140.29907719999937</v>
          </cell>
          <cell r="G60">
            <v>169.0021908000008</v>
          </cell>
          <cell r="H60">
            <v>189.27511120000054</v>
          </cell>
          <cell r="I60">
            <v>148.17977827999857</v>
          </cell>
          <cell r="J60">
            <v>174.38597887000105</v>
          </cell>
          <cell r="K60">
            <v>171.14276704999884</v>
          </cell>
          <cell r="L60">
            <v>165.45724622999933</v>
          </cell>
          <cell r="M60">
            <v>141.5652260500001</v>
          </cell>
          <cell r="N60">
            <v>196.58039566000025</v>
          </cell>
          <cell r="O60">
            <v>93.44566158000089</v>
          </cell>
          <cell r="P60">
            <v>81.52871273999881</v>
          </cell>
          <cell r="Q60">
            <v>176.96491400000104</v>
          </cell>
          <cell r="R60">
            <v>161.25569277000068</v>
          </cell>
          <cell r="S60">
            <v>199.591681599999</v>
          </cell>
          <cell r="T60">
            <v>208.8383788200008</v>
          </cell>
          <cell r="U60">
            <v>166.12666799999988</v>
          </cell>
          <cell r="V60">
            <v>166.96328751000055</v>
          </cell>
          <cell r="W60">
            <v>167.74341099999856</v>
          </cell>
          <cell r="X60">
            <v>171.5260572599991</v>
          </cell>
          <cell r="Y60">
            <v>146.92345480000222</v>
          </cell>
          <cell r="Z60">
            <v>152.65704043000005</v>
          </cell>
          <cell r="AA60">
            <v>97.6009427099998</v>
          </cell>
          <cell r="AB60">
            <v>103.87207063000096</v>
          </cell>
          <cell r="AC60">
            <v>175.74782580999909</v>
          </cell>
          <cell r="AD60">
            <v>121.82005575999938</v>
          </cell>
          <cell r="AE60">
            <v>237.61222863999865</v>
          </cell>
          <cell r="AF60">
            <v>229.30555003000336</v>
          </cell>
          <cell r="AG60">
            <v>192.217951249997</v>
          </cell>
          <cell r="AH60">
            <v>190.78965014999994</v>
          </cell>
          <cell r="AI60">
            <v>188.19853281999895</v>
          </cell>
          <cell r="AJ60">
            <v>237.49893780000093</v>
          </cell>
          <cell r="AK60">
            <v>230.4590719100015</v>
          </cell>
          <cell r="AL60">
            <v>194.7814512199966</v>
          </cell>
          <cell r="AM60">
            <v>133.9641173800046</v>
          </cell>
          <cell r="AN60">
            <v>158.6840270499979</v>
          </cell>
          <cell r="AO60">
            <v>199.56532565999987</v>
          </cell>
          <cell r="AP60">
            <v>256.02350130000195</v>
          </cell>
          <cell r="AQ60">
            <v>250.9402509599986</v>
          </cell>
          <cell r="AR60">
            <v>271.50248954000017</v>
          </cell>
          <cell r="AS60">
            <v>271.58633737999844</v>
          </cell>
          <cell r="AT60">
            <v>213.1747659800003</v>
          </cell>
          <cell r="AU60">
            <v>223.90977894000025</v>
          </cell>
          <cell r="AV60">
            <v>236.5519152900015</v>
          </cell>
          <cell r="AW60">
            <v>162.66122286999598</v>
          </cell>
          <cell r="AX60">
            <v>150.9407156600064</v>
          </cell>
          <cell r="AY60">
            <v>57.081804139997985</v>
          </cell>
        </row>
        <row r="61">
          <cell r="B61" t="str">
            <v>     spotrebiteľské úvery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982.4218283199998</v>
          </cell>
          <cell r="P61">
            <v>4.863772160000053</v>
          </cell>
          <cell r="Q61">
            <v>38.38070104999997</v>
          </cell>
          <cell r="R61">
            <v>16.0541392800003</v>
          </cell>
          <cell r="S61">
            <v>18.26326098000004</v>
          </cell>
          <cell r="T61">
            <v>22.19205998999996</v>
          </cell>
          <cell r="U61">
            <v>13.850660580000067</v>
          </cell>
          <cell r="V61">
            <v>16.823839879999923</v>
          </cell>
          <cell r="W61">
            <v>27.598154410000006</v>
          </cell>
          <cell r="X61">
            <v>25.64625240999976</v>
          </cell>
          <cell r="Y61">
            <v>20.048197570000184</v>
          </cell>
          <cell r="Z61">
            <v>4.677089559999786</v>
          </cell>
          <cell r="AA61">
            <v>14.20470687000011</v>
          </cell>
          <cell r="AB61">
            <v>13.309267750000117</v>
          </cell>
          <cell r="AC61">
            <v>26.960266889999502</v>
          </cell>
          <cell r="AD61">
            <v>-26.160824529999672</v>
          </cell>
          <cell r="AE61">
            <v>22.690964599999916</v>
          </cell>
          <cell r="AF61">
            <v>26.496083130000216</v>
          </cell>
          <cell r="AG61">
            <v>26.50109539999994</v>
          </cell>
          <cell r="AH61">
            <v>10.230730920000042</v>
          </cell>
          <cell r="AI61">
            <v>20.020347879999917</v>
          </cell>
          <cell r="AJ61">
            <v>19.32848702000001</v>
          </cell>
          <cell r="AK61">
            <v>20.208424620000187</v>
          </cell>
          <cell r="AL61">
            <v>14.794961159999957</v>
          </cell>
          <cell r="AM61">
            <v>7.000497920000271</v>
          </cell>
          <cell r="AN61">
            <v>17.135364789999812</v>
          </cell>
          <cell r="AO61">
            <v>25.629788219999682</v>
          </cell>
          <cell r="AP61">
            <v>42.2375688799998</v>
          </cell>
          <cell r="AQ61">
            <v>35.901480450000236</v>
          </cell>
          <cell r="AR61">
            <v>29.791343020000113</v>
          </cell>
          <cell r="AS61">
            <v>50.80976566000027</v>
          </cell>
          <cell r="AT61">
            <v>27.872435759999917</v>
          </cell>
          <cell r="AU61">
            <v>32.31607248999967</v>
          </cell>
          <cell r="AV61">
            <v>23.443537160000233</v>
          </cell>
          <cell r="AW61">
            <v>18.283077739999953</v>
          </cell>
          <cell r="AX61">
            <v>19.45246629999997</v>
          </cell>
          <cell r="AY61">
            <v>-9.263866290000124</v>
          </cell>
        </row>
        <row r="62">
          <cell r="B62" t="str">
            <v>     úvery na bývanie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3988.1430658</v>
          </cell>
          <cell r="P62">
            <v>74.42269136000004</v>
          </cell>
          <cell r="Q62">
            <v>106.25038172000086</v>
          </cell>
          <cell r="R62">
            <v>95.82237935000012</v>
          </cell>
          <cell r="S62">
            <v>118.30817232999834</v>
          </cell>
          <cell r="T62">
            <v>138.34823740000047</v>
          </cell>
          <cell r="U62">
            <v>108.1547500500019</v>
          </cell>
          <cell r="V62">
            <v>116.18127199999799</v>
          </cell>
          <cell r="W62">
            <v>101.6760937300005</v>
          </cell>
          <cell r="X62">
            <v>109.84999668</v>
          </cell>
          <cell r="Y62">
            <v>97.35557326999879</v>
          </cell>
          <cell r="Z62">
            <v>154.79618935000144</v>
          </cell>
          <cell r="AA62">
            <v>93.76438955999947</v>
          </cell>
          <cell r="AB62">
            <v>70.32961560999956</v>
          </cell>
          <cell r="AC62">
            <v>101.21320453000044</v>
          </cell>
          <cell r="AD62">
            <v>120.55609773000106</v>
          </cell>
          <cell r="AE62">
            <v>165.96418375999838</v>
          </cell>
          <cell r="AF62">
            <v>150.28888668000036</v>
          </cell>
          <cell r="AG62">
            <v>127.45482307999919</v>
          </cell>
          <cell r="AH62">
            <v>137.38531499000055</v>
          </cell>
          <cell r="AI62">
            <v>130.9913032000004</v>
          </cell>
          <cell r="AJ62">
            <v>161.09032067000044</v>
          </cell>
          <cell r="AK62">
            <v>155.34833697999875</v>
          </cell>
          <cell r="AL62">
            <v>149.6384850200011</v>
          </cell>
          <cell r="AM62">
            <v>110.76455553999949</v>
          </cell>
          <cell r="AN62">
            <v>114.01194982000015</v>
          </cell>
          <cell r="AO62">
            <v>126.11272653000015</v>
          </cell>
          <cell r="AP62">
            <v>172.96952797999984</v>
          </cell>
          <cell r="AQ62">
            <v>166.8307110100004</v>
          </cell>
          <cell r="AR62">
            <v>182.62255195999842</v>
          </cell>
          <cell r="AS62">
            <v>179.05895239000256</v>
          </cell>
          <cell r="AT62">
            <v>151.00879638999868</v>
          </cell>
          <cell r="AU62">
            <v>151.4484830499996</v>
          </cell>
          <cell r="AV62">
            <v>170.02804886000013</v>
          </cell>
          <cell r="AW62">
            <v>110.59795523999856</v>
          </cell>
          <cell r="AX62">
            <v>130.68611833000432</v>
          </cell>
          <cell r="AY62">
            <v>68.03485804999764</v>
          </cell>
        </row>
        <row r="63">
          <cell r="B63" t="str">
            <v>     ostatné úvery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1130.7572860700002</v>
          </cell>
          <cell r="P63">
            <v>2.2422492199989392</v>
          </cell>
          <cell r="Q63">
            <v>32.33383122999976</v>
          </cell>
          <cell r="R63">
            <v>49.37917414000094</v>
          </cell>
          <cell r="S63">
            <v>63.02024829000038</v>
          </cell>
          <cell r="T63">
            <v>48.29808142999991</v>
          </cell>
          <cell r="U63">
            <v>44.12125736999769</v>
          </cell>
          <cell r="V63">
            <v>33.9581756300031</v>
          </cell>
          <cell r="W63">
            <v>38.469162859997596</v>
          </cell>
          <cell r="X63">
            <v>36.02980816999934</v>
          </cell>
          <cell r="Y63">
            <v>29.51968396000393</v>
          </cell>
          <cell r="Z63">
            <v>-6.81623848000163</v>
          </cell>
          <cell r="AA63">
            <v>-10.36815372000001</v>
          </cell>
          <cell r="AB63">
            <v>20.23318727000151</v>
          </cell>
          <cell r="AC63">
            <v>47.574354389999826</v>
          </cell>
          <cell r="AD63">
            <v>27.424782559997766</v>
          </cell>
          <cell r="AE63">
            <v>48.9570802799999</v>
          </cell>
          <cell r="AF63">
            <v>52.52058022000347</v>
          </cell>
          <cell r="AG63">
            <v>38.26203276999695</v>
          </cell>
          <cell r="AH63">
            <v>43.173604239999804</v>
          </cell>
          <cell r="AI63">
            <v>37.18688173999817</v>
          </cell>
          <cell r="AJ63">
            <v>57.080130110001846</v>
          </cell>
          <cell r="AK63">
            <v>54.90231031000167</v>
          </cell>
          <cell r="AL63">
            <v>30.34800503999577</v>
          </cell>
          <cell r="AM63">
            <v>16.199063920004846</v>
          </cell>
          <cell r="AN63">
            <v>27.536712439998155</v>
          </cell>
          <cell r="AO63">
            <v>47.822810910000044</v>
          </cell>
          <cell r="AP63">
            <v>40.81640444000186</v>
          </cell>
          <cell r="AQ63">
            <v>48.208059499997944</v>
          </cell>
          <cell r="AR63">
            <v>59.088594560001184</v>
          </cell>
          <cell r="AS63">
            <v>41.717619329995614</v>
          </cell>
          <cell r="AT63">
            <v>34.29353383000125</v>
          </cell>
          <cell r="AU63">
            <v>40.14522340000167</v>
          </cell>
          <cell r="AV63">
            <v>43.08032927000204</v>
          </cell>
          <cell r="AW63">
            <v>33.78018988999611</v>
          </cell>
          <cell r="AX63">
            <v>0.8021310300027835</v>
          </cell>
          <cell r="AY63">
            <v>-1.9501876200001789</v>
          </cell>
        </row>
        <row r="64">
          <cell r="B64" t="str">
            <v>spotr.+ost.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2113.17911439</v>
          </cell>
          <cell r="P64">
            <v>7.10602137999922</v>
          </cell>
          <cell r="Q64">
            <v>70.71453227999973</v>
          </cell>
          <cell r="R64">
            <v>65.43331342000101</v>
          </cell>
          <cell r="S64">
            <v>81.2835092700002</v>
          </cell>
          <cell r="T64">
            <v>70.49014142000033</v>
          </cell>
          <cell r="U64">
            <v>57.97191794999753</v>
          </cell>
          <cell r="V64">
            <v>50.78201551000302</v>
          </cell>
          <cell r="W64">
            <v>66.0673172699976</v>
          </cell>
          <cell r="X64">
            <v>61.6760605799991</v>
          </cell>
          <cell r="Y64">
            <v>49.56788153000389</v>
          </cell>
          <cell r="Z64">
            <v>-2.1391489200013893</v>
          </cell>
          <cell r="AA64">
            <v>3.8365531499998724</v>
          </cell>
          <cell r="AB64">
            <v>33.54245502000185</v>
          </cell>
          <cell r="AC64">
            <v>74.5346212799991</v>
          </cell>
          <cell r="AD64">
            <v>1.263958029997866</v>
          </cell>
          <cell r="AE64">
            <v>71.64804488000027</v>
          </cell>
          <cell r="AF64">
            <v>79.01666335000345</v>
          </cell>
          <cell r="AG64">
            <v>64.76312816999689</v>
          </cell>
          <cell r="AH64">
            <v>53.404335159999846</v>
          </cell>
          <cell r="AI64">
            <v>57.20722961999809</v>
          </cell>
          <cell r="AJ64">
            <v>76.40861713000186</v>
          </cell>
          <cell r="AK64">
            <v>75.11073493000185</v>
          </cell>
          <cell r="AL64">
            <v>45.1429661999955</v>
          </cell>
          <cell r="AM64">
            <v>23.199561840005117</v>
          </cell>
          <cell r="AN64">
            <v>44.672077229998195</v>
          </cell>
          <cell r="AO64">
            <v>73.45259912999973</v>
          </cell>
          <cell r="AP64">
            <v>83.05397332000166</v>
          </cell>
          <cell r="AQ64">
            <v>84.10953994999818</v>
          </cell>
          <cell r="AR64">
            <v>88.8799375800013</v>
          </cell>
          <cell r="AS64">
            <v>92.52738498999588</v>
          </cell>
          <cell r="AT64">
            <v>62.16596959000117</v>
          </cell>
          <cell r="AU64">
            <v>72.46129589000157</v>
          </cell>
          <cell r="AV64">
            <v>66.52386643000227</v>
          </cell>
          <cell r="AW64">
            <v>52.06326762999561</v>
          </cell>
          <cell r="AX64">
            <v>20.25459733000298</v>
          </cell>
          <cell r="AY64">
            <v>-11.214053910000075</v>
          </cell>
        </row>
        <row r="65">
          <cell r="B65" t="str">
            <v>Pohľadávky PFI voči súkromnému sektoru</v>
          </cell>
          <cell r="D65">
            <v>-1.8040231200011476</v>
          </cell>
          <cell r="E65">
            <v>421.1589324800043</v>
          </cell>
          <cell r="F65">
            <v>318.51350992999323</v>
          </cell>
          <cell r="G65">
            <v>274.45887276000394</v>
          </cell>
          <cell r="H65">
            <v>376.1566420700001</v>
          </cell>
          <cell r="I65">
            <v>367.22787629999584</v>
          </cell>
          <cell r="J65">
            <v>255.05214759999944</v>
          </cell>
          <cell r="K65">
            <v>365.33097660000203</v>
          </cell>
          <cell r="L65">
            <v>364.228540099999</v>
          </cell>
          <cell r="M65">
            <v>280.8870411100015</v>
          </cell>
          <cell r="N65">
            <v>569.9880169700027</v>
          </cell>
          <cell r="O65">
            <v>215.48297154999818</v>
          </cell>
          <cell r="P65">
            <v>200.84232890999556</v>
          </cell>
          <cell r="Q65">
            <v>372.5440150800059</v>
          </cell>
          <cell r="R65">
            <v>259.82154951999473</v>
          </cell>
          <cell r="S65">
            <v>551.5477660500073</v>
          </cell>
          <cell r="T65">
            <v>492.2274779299878</v>
          </cell>
          <cell r="U65">
            <v>-106.787658499994</v>
          </cell>
          <cell r="V65">
            <v>305.0483967299988</v>
          </cell>
          <cell r="W65">
            <v>328.74357694000355</v>
          </cell>
          <cell r="X65">
            <v>925.8473080100011</v>
          </cell>
          <cell r="Y65">
            <v>194.01294563999545</v>
          </cell>
          <cell r="Z65">
            <v>287.156741660001</v>
          </cell>
          <cell r="AA65">
            <v>261.269401860005</v>
          </cell>
          <cell r="AB65">
            <v>74.77467965999313</v>
          </cell>
          <cell r="AC65">
            <v>245.47825801000727</v>
          </cell>
          <cell r="AD65">
            <v>219.99787556999217</v>
          </cell>
          <cell r="AE65">
            <v>582.7485892700024</v>
          </cell>
          <cell r="AF65">
            <v>625.8812985500008</v>
          </cell>
          <cell r="AG65">
            <v>504.2658832699999</v>
          </cell>
          <cell r="AH65">
            <v>199.85235346000263</v>
          </cell>
          <cell r="AI65">
            <v>558.7681072600026</v>
          </cell>
          <cell r="AJ65">
            <v>673.2569873499997</v>
          </cell>
          <cell r="AK65">
            <v>429.76833965999685</v>
          </cell>
          <cell r="AL65">
            <v>491.73262295999666</v>
          </cell>
          <cell r="AM65">
            <v>698.662285060007</v>
          </cell>
          <cell r="AN65">
            <v>297.3445860300053</v>
          </cell>
          <cell r="AO65">
            <v>411.84302597999704</v>
          </cell>
          <cell r="AP65">
            <v>407.31700192999415</v>
          </cell>
          <cell r="AQ65">
            <v>72.65660894999382</v>
          </cell>
          <cell r="AR65">
            <v>605.6077142400063</v>
          </cell>
          <cell r="AS65">
            <v>630.1393148699972</v>
          </cell>
          <cell r="AT65">
            <v>390.8982274400041</v>
          </cell>
          <cell r="AU65">
            <v>227.72007568999106</v>
          </cell>
          <cell r="AV65">
            <v>372.62185489000694</v>
          </cell>
          <cell r="AW65">
            <v>306.09420437000153</v>
          </cell>
          <cell r="AX65">
            <v>-215.18233421000696</v>
          </cell>
          <cell r="AY65">
            <v>-29966.898692179995</v>
          </cell>
        </row>
        <row r="66">
          <cell r="B66" t="str">
            <v>     v EUR</v>
          </cell>
          <cell r="D66">
            <v>6.228639699998894</v>
          </cell>
          <cell r="E66">
            <v>434.89696607000405</v>
          </cell>
          <cell r="F66">
            <v>331.336055249998</v>
          </cell>
          <cell r="G66">
            <v>264.88641040999937</v>
          </cell>
          <cell r="H66">
            <v>367.0258580400041</v>
          </cell>
          <cell r="I66">
            <v>352.1523933199933</v>
          </cell>
          <cell r="J66">
            <v>298.4297284600034</v>
          </cell>
          <cell r="K66">
            <v>349.96109674000036</v>
          </cell>
          <cell r="L66">
            <v>366.04540925999936</v>
          </cell>
          <cell r="M66">
            <v>290.6882759199998</v>
          </cell>
          <cell r="N66">
            <v>542.7766048999947</v>
          </cell>
          <cell r="O66">
            <v>260.5527783500038</v>
          </cell>
          <cell r="P66">
            <v>193.76551818000735</v>
          </cell>
          <cell r="Q66">
            <v>359.071566039991</v>
          </cell>
          <cell r="R66">
            <v>262.84604663000573</v>
          </cell>
          <cell r="S66">
            <v>551.4488149899989</v>
          </cell>
          <cell r="T66">
            <v>477.93756221999865</v>
          </cell>
          <cell r="U66">
            <v>-90.35753169000964</v>
          </cell>
          <cell r="V66">
            <v>306.23839873000543</v>
          </cell>
          <cell r="W66">
            <v>317.8591581600049</v>
          </cell>
          <cell r="X66">
            <v>912.5728938700013</v>
          </cell>
          <cell r="Y66">
            <v>187.97666469999604</v>
          </cell>
          <cell r="Z66">
            <v>287.9822744400044</v>
          </cell>
          <cell r="AA66">
            <v>268.16766248000204</v>
          </cell>
          <cell r="AB66">
            <v>29.6226847099897</v>
          </cell>
          <cell r="AC66">
            <v>211.41983671000344</v>
          </cell>
          <cell r="AD66">
            <v>193.89205334000144</v>
          </cell>
          <cell r="AE66">
            <v>571.1028347899992</v>
          </cell>
          <cell r="AF66">
            <v>608.1397795899975</v>
          </cell>
          <cell r="AG66">
            <v>559.6981676900068</v>
          </cell>
          <cell r="AH66">
            <v>205.2705968299997</v>
          </cell>
          <cell r="AI66">
            <v>567.135530749998</v>
          </cell>
          <cell r="AJ66">
            <v>670.4604660800069</v>
          </cell>
          <cell r="AK66">
            <v>415.5316006199937</v>
          </cell>
          <cell r="AL66">
            <v>455.75200820999453</v>
          </cell>
          <cell r="AM66">
            <v>658.583781450001</v>
          </cell>
          <cell r="AN66">
            <v>304.5462390900102</v>
          </cell>
          <cell r="AO66">
            <v>415.20059086999754</v>
          </cell>
          <cell r="AP66">
            <v>340.3881696899916</v>
          </cell>
          <cell r="AQ66">
            <v>104.1616876099979</v>
          </cell>
          <cell r="AR66">
            <v>589.5613755400082</v>
          </cell>
          <cell r="AS66">
            <v>639.3322711299952</v>
          </cell>
          <cell r="AT66">
            <v>394.48380136000196</v>
          </cell>
          <cell r="AU66">
            <v>229.85397996000393</v>
          </cell>
          <cell r="AV66">
            <v>347.31749983999543</v>
          </cell>
          <cell r="AW66">
            <v>331.59151563999694</v>
          </cell>
          <cell r="AX66">
            <v>-202.90393679000044</v>
          </cell>
          <cell r="AY66">
            <v>-29534.207063689995</v>
          </cell>
        </row>
        <row r="67">
          <cell r="B67" t="str">
            <v>     v ostatných cudzích menách</v>
          </cell>
          <cell r="D67">
            <v>-8.032662819999928</v>
          </cell>
          <cell r="E67">
            <v>-13.7380335900001</v>
          </cell>
          <cell r="F67">
            <v>-12.822545319999989</v>
          </cell>
          <cell r="G67">
            <v>9.572462349999995</v>
          </cell>
          <cell r="H67">
            <v>9.13078403000003</v>
          </cell>
          <cell r="I67">
            <v>15.075482979999947</v>
          </cell>
          <cell r="J67">
            <v>-43.37758085999994</v>
          </cell>
          <cell r="K67">
            <v>15.369879859999969</v>
          </cell>
          <cell r="L67">
            <v>-1.8168691600000102</v>
          </cell>
          <cell r="M67">
            <v>-9.80123481000004</v>
          </cell>
          <cell r="N67">
            <v>27.21141207000008</v>
          </cell>
          <cell r="O67">
            <v>-45.06980679999998</v>
          </cell>
          <cell r="P67">
            <v>7.076810729999977</v>
          </cell>
          <cell r="Q67">
            <v>13.472449039999987</v>
          </cell>
          <cell r="R67">
            <v>-3.0244971099999702</v>
          </cell>
          <cell r="S67">
            <v>0.09895105999999032</v>
          </cell>
          <cell r="T67">
            <v>14.289915710000002</v>
          </cell>
          <cell r="U67">
            <v>-16.43012681000002</v>
          </cell>
          <cell r="V67">
            <v>-1.1900019999999927</v>
          </cell>
          <cell r="W67">
            <v>10.884418779999976</v>
          </cell>
          <cell r="X67">
            <v>13.274414139999976</v>
          </cell>
          <cell r="Y67">
            <v>6.036280940000097</v>
          </cell>
          <cell r="Z67">
            <v>-0.82553278000006</v>
          </cell>
          <cell r="AA67">
            <v>-6.898260619999974</v>
          </cell>
          <cell r="AB67">
            <v>45.15199495000002</v>
          </cell>
          <cell r="AC67">
            <v>34.058421299999964</v>
          </cell>
          <cell r="AD67">
            <v>26.105822229999944</v>
          </cell>
          <cell r="AE67">
            <v>11.64575448000005</v>
          </cell>
          <cell r="AF67">
            <v>17.74151895999995</v>
          </cell>
          <cell r="AG67">
            <v>-55.432284419999974</v>
          </cell>
          <cell r="AH67">
            <v>-5.418243369999914</v>
          </cell>
          <cell r="AI67">
            <v>-8.367423490000135</v>
          </cell>
          <cell r="AJ67">
            <v>2.7965212700000848</v>
          </cell>
          <cell r="AK67">
            <v>14.236739040000032</v>
          </cell>
          <cell r="AL67">
            <v>35.980614749999916</v>
          </cell>
          <cell r="AM67">
            <v>40.0785036100001</v>
          </cell>
          <cell r="AN67">
            <v>-7.201653060000126</v>
          </cell>
          <cell r="AO67">
            <v>-3.3575648899998782</v>
          </cell>
          <cell r="AP67">
            <v>66.9288322399999</v>
          </cell>
          <cell r="AQ67">
            <v>-31.505078660000095</v>
          </cell>
          <cell r="AR67">
            <v>16.04633870000015</v>
          </cell>
          <cell r="AS67">
            <v>-9.19295626000013</v>
          </cell>
          <cell r="AT67">
            <v>-3.585573919999831</v>
          </cell>
          <cell r="AU67">
            <v>-2.1339042700000164</v>
          </cell>
          <cell r="AV67">
            <v>25.304355049999913</v>
          </cell>
          <cell r="AW67">
            <v>-25.49731127000001</v>
          </cell>
          <cell r="AX67">
            <v>-12.278397419999976</v>
          </cell>
          <cell r="AY67">
            <v>-432.69162848999997</v>
          </cell>
        </row>
        <row r="69">
          <cell r="B69" t="str">
            <v>Pohľadávky PFI voči súkromnému sektoru</v>
          </cell>
          <cell r="D69">
            <v>-1.8040231200011476</v>
          </cell>
          <cell r="E69">
            <v>421.1589324800043</v>
          </cell>
          <cell r="F69">
            <v>318.51350992999323</v>
          </cell>
          <cell r="G69">
            <v>274.45887276000394</v>
          </cell>
          <cell r="H69">
            <v>376.1566420700001</v>
          </cell>
          <cell r="I69">
            <v>367.22787629999584</v>
          </cell>
          <cell r="J69">
            <v>255.05214759999944</v>
          </cell>
          <cell r="K69">
            <v>365.33097660000203</v>
          </cell>
          <cell r="L69">
            <v>364.228540099999</v>
          </cell>
          <cell r="M69">
            <v>280.8870411100015</v>
          </cell>
          <cell r="N69">
            <v>569.9880169700027</v>
          </cell>
          <cell r="O69">
            <v>215.48297154999818</v>
          </cell>
          <cell r="P69">
            <v>200.84232890999556</v>
          </cell>
          <cell r="Q69">
            <v>372.5440150800059</v>
          </cell>
          <cell r="R69">
            <v>259.82154951999473</v>
          </cell>
          <cell r="S69">
            <v>551.5477660500073</v>
          </cell>
          <cell r="T69">
            <v>492.2274779299878</v>
          </cell>
          <cell r="U69">
            <v>-106.787658499994</v>
          </cell>
          <cell r="V69">
            <v>305.0483967299988</v>
          </cell>
          <cell r="W69">
            <v>328.74357694000355</v>
          </cell>
          <cell r="X69">
            <v>925.8473080100011</v>
          </cell>
          <cell r="Y69">
            <v>194.01294563999545</v>
          </cell>
          <cell r="Z69">
            <v>287.156741660001</v>
          </cell>
          <cell r="AA69">
            <v>261.269401860005</v>
          </cell>
          <cell r="AB69">
            <v>74.77467965999313</v>
          </cell>
          <cell r="AC69">
            <v>245.47825801000727</v>
          </cell>
          <cell r="AD69">
            <v>219.99787556999217</v>
          </cell>
          <cell r="AE69">
            <v>582.7485892700024</v>
          </cell>
          <cell r="AF69">
            <v>625.8812985500008</v>
          </cell>
          <cell r="AG69">
            <v>504.2658832699999</v>
          </cell>
          <cell r="AH69">
            <v>199.85235346000263</v>
          </cell>
          <cell r="AI69">
            <v>558.7681072600026</v>
          </cell>
          <cell r="AJ69">
            <v>673.2569873499997</v>
          </cell>
          <cell r="AK69">
            <v>429.76833965999685</v>
          </cell>
          <cell r="AL69">
            <v>491.73262295999666</v>
          </cell>
          <cell r="AM69">
            <v>698.662285060007</v>
          </cell>
          <cell r="AN69">
            <v>297.3445860300053</v>
          </cell>
          <cell r="AO69">
            <v>411.84302597999704</v>
          </cell>
          <cell r="AP69">
            <v>407.31700192999415</v>
          </cell>
          <cell r="AQ69">
            <v>72.65660894999382</v>
          </cell>
          <cell r="AR69">
            <v>605.6077142400063</v>
          </cell>
          <cell r="AS69">
            <v>630.1393148699972</v>
          </cell>
          <cell r="AT69">
            <v>390.8982274400041</v>
          </cell>
          <cell r="AU69">
            <v>227.72007568999106</v>
          </cell>
          <cell r="AV69">
            <v>372.62185489000694</v>
          </cell>
          <cell r="AW69">
            <v>306.09420437000153</v>
          </cell>
          <cell r="AX69">
            <v>-215.18233421000696</v>
          </cell>
          <cell r="AY69">
            <v>-29966.898692179995</v>
          </cell>
        </row>
        <row r="70">
          <cell r="B70" t="str">
            <v>     do 1 roka</v>
          </cell>
          <cell r="D70">
            <v>-163.2764721499998</v>
          </cell>
          <cell r="E70">
            <v>221.73756890999994</v>
          </cell>
          <cell r="F70">
            <v>195.15733916000045</v>
          </cell>
          <cell r="G70">
            <v>99.50677153999914</v>
          </cell>
          <cell r="H70">
            <v>96.06608908000362</v>
          </cell>
          <cell r="I70">
            <v>78.03023970999584</v>
          </cell>
          <cell r="J70">
            <v>47.53521873000318</v>
          </cell>
          <cell r="K70">
            <v>74.061309169997</v>
          </cell>
          <cell r="L70">
            <v>9.714963840002383</v>
          </cell>
          <cell r="M70">
            <v>159.88332336999883</v>
          </cell>
          <cell r="N70">
            <v>165.68674900000042</v>
          </cell>
          <cell r="O70">
            <v>51.65571265000108</v>
          </cell>
          <cell r="P70">
            <v>44.123746939998455</v>
          </cell>
          <cell r="Q70">
            <v>30.612195439996867</v>
          </cell>
          <cell r="R70">
            <v>47.446590970002035</v>
          </cell>
          <cell r="S70">
            <v>339.4696939400028</v>
          </cell>
          <cell r="T70">
            <v>224.07183166999766</v>
          </cell>
          <cell r="U70">
            <v>-234.65899887999876</v>
          </cell>
          <cell r="V70">
            <v>1.7637588799989317</v>
          </cell>
          <cell r="W70">
            <v>260.40556328000093</v>
          </cell>
          <cell r="X70">
            <v>244.81816374000118</v>
          </cell>
          <cell r="Y70">
            <v>-10.385646950000591</v>
          </cell>
          <cell r="Z70">
            <v>7.872900500000469</v>
          </cell>
          <cell r="AA70">
            <v>40.27331870999842</v>
          </cell>
          <cell r="AB70">
            <v>110.15385378999963</v>
          </cell>
          <cell r="AC70">
            <v>191.20503887000086</v>
          </cell>
          <cell r="AD70">
            <v>-124.4889464500011</v>
          </cell>
          <cell r="AE70">
            <v>176.6290247600009</v>
          </cell>
          <cell r="AF70">
            <v>444.14021112999944</v>
          </cell>
          <cell r="AG70">
            <v>0.8167363799984741</v>
          </cell>
          <cell r="AH70">
            <v>-98.03777471000012</v>
          </cell>
          <cell r="AI70">
            <v>260.02263827000024</v>
          </cell>
          <cell r="AJ70">
            <v>238.1450906400023</v>
          </cell>
          <cell r="AK70">
            <v>234.54640507000022</v>
          </cell>
          <cell r="AL70">
            <v>77.15883291000137</v>
          </cell>
          <cell r="AM70">
            <v>285.21250745999896</v>
          </cell>
          <cell r="AN70">
            <v>106.44619263999994</v>
          </cell>
          <cell r="AO70">
            <v>177.68070769999758</v>
          </cell>
          <cell r="AP70">
            <v>14.113689159999922</v>
          </cell>
          <cell r="AQ70">
            <v>-136.11339038000006</v>
          </cell>
          <cell r="AR70">
            <v>196.82842062000054</v>
          </cell>
          <cell r="AS70">
            <v>112.67267478000213</v>
          </cell>
          <cell r="AT70">
            <v>70.9933943899996</v>
          </cell>
          <cell r="AU70">
            <v>-79.44161190999876</v>
          </cell>
          <cell r="AV70">
            <v>-70.05878640999981</v>
          </cell>
          <cell r="AW70">
            <v>116.5211445399982</v>
          </cell>
          <cell r="AX70">
            <v>-367.740855070002</v>
          </cell>
          <cell r="AY70">
            <v>-8309.500531119998</v>
          </cell>
        </row>
        <row r="71">
          <cell r="B71" t="str">
            <v>     od 1 do 5 rokov vrátane</v>
          </cell>
          <cell r="D71">
            <v>63.11322443999961</v>
          </cell>
          <cell r="E71">
            <v>-18.778696119999495</v>
          </cell>
          <cell r="F71">
            <v>-98.8198566000001</v>
          </cell>
          <cell r="G71">
            <v>55.4180110100001</v>
          </cell>
          <cell r="H71">
            <v>47.305151710000246</v>
          </cell>
          <cell r="I71">
            <v>65.22624973000075</v>
          </cell>
          <cell r="J71">
            <v>26.689703240000654</v>
          </cell>
          <cell r="K71">
            <v>32.28155085999788</v>
          </cell>
          <cell r="L71">
            <v>99.02934341000082</v>
          </cell>
          <cell r="M71">
            <v>-33.51589989000104</v>
          </cell>
          <cell r="N71">
            <v>53.66889067000011</v>
          </cell>
          <cell r="O71">
            <v>38.093673230000604</v>
          </cell>
          <cell r="P71">
            <v>-0.30913497000028656</v>
          </cell>
          <cell r="Q71">
            <v>129.7427803300011</v>
          </cell>
          <cell r="R71">
            <v>27.610402959999647</v>
          </cell>
          <cell r="S71">
            <v>190.3547102099992</v>
          </cell>
          <cell r="T71">
            <v>-5.39006173999951</v>
          </cell>
          <cell r="U71">
            <v>-55.00474673000099</v>
          </cell>
          <cell r="V71">
            <v>75.4506738200007</v>
          </cell>
          <cell r="W71">
            <v>-162.77521075000004</v>
          </cell>
          <cell r="X71">
            <v>283.9745070700001</v>
          </cell>
          <cell r="Y71">
            <v>49.67151300999922</v>
          </cell>
          <cell r="Z71">
            <v>-17.98814979999952</v>
          </cell>
          <cell r="AA71">
            <v>39.70988516000034</v>
          </cell>
          <cell r="AB71">
            <v>33.691661680001744</v>
          </cell>
          <cell r="AC71">
            <v>-64.64077542000086</v>
          </cell>
          <cell r="AD71">
            <v>-83.09131647999948</v>
          </cell>
          <cell r="AE71">
            <v>49.41538873999889</v>
          </cell>
          <cell r="AF71">
            <v>-50.64190402999884</v>
          </cell>
          <cell r="AG71">
            <v>168.20032529999844</v>
          </cell>
          <cell r="AH71">
            <v>22.03747591999945</v>
          </cell>
          <cell r="AI71">
            <v>27.965046810000786</v>
          </cell>
          <cell r="AJ71">
            <v>97.26714466999965</v>
          </cell>
          <cell r="AK71">
            <v>67.30060413000047</v>
          </cell>
          <cell r="AL71">
            <v>163.94927968000138</v>
          </cell>
          <cell r="AM71">
            <v>170.71838280999782</v>
          </cell>
          <cell r="AN71">
            <v>-7.764621949999309</v>
          </cell>
          <cell r="AO71">
            <v>14.06320125000093</v>
          </cell>
          <cell r="AP71">
            <v>27.58288519999951</v>
          </cell>
          <cell r="AQ71">
            <v>-33.08756554000138</v>
          </cell>
          <cell r="AR71">
            <v>30.119298929999786</v>
          </cell>
          <cell r="AS71">
            <v>179.48486357000002</v>
          </cell>
          <cell r="AT71">
            <v>61.024264740000035</v>
          </cell>
          <cell r="AU71">
            <v>28.277733550001358</v>
          </cell>
          <cell r="AV71">
            <v>31.616178699999182</v>
          </cell>
          <cell r="AW71">
            <v>27.65571268000076</v>
          </cell>
          <cell r="AX71">
            <v>13.22724559999915</v>
          </cell>
          <cell r="AY71">
            <v>-5467.287990469999</v>
          </cell>
        </row>
        <row r="72">
          <cell r="B72" t="str">
            <v>     nad 5 rokov</v>
          </cell>
          <cell r="D72">
            <v>98.35922459999983</v>
          </cell>
          <cell r="E72">
            <v>218.20005974999913</v>
          </cell>
          <cell r="F72">
            <v>222.17602736000117</v>
          </cell>
          <cell r="G72">
            <v>119.53409015000034</v>
          </cell>
          <cell r="H72">
            <v>232.78540128999975</v>
          </cell>
          <cell r="I72">
            <v>223.97138684999936</v>
          </cell>
          <cell r="J72">
            <v>180.8272256500004</v>
          </cell>
          <cell r="K72">
            <v>258.9881165800007</v>
          </cell>
          <cell r="L72">
            <v>255.48423288999857</v>
          </cell>
          <cell r="M72">
            <v>154.51961762000155</v>
          </cell>
          <cell r="N72">
            <v>350.63237735000075</v>
          </cell>
          <cell r="O72">
            <v>125.73358559999815</v>
          </cell>
          <cell r="P72">
            <v>157.02771688999655</v>
          </cell>
          <cell r="Q72">
            <v>212.18903939000302</v>
          </cell>
          <cell r="R72">
            <v>184.7645555400004</v>
          </cell>
          <cell r="S72">
            <v>21.723361849999492</v>
          </cell>
          <cell r="T72">
            <v>273.545708059999</v>
          </cell>
          <cell r="U72">
            <v>182.8760870900005</v>
          </cell>
          <cell r="V72">
            <v>227.8339640200029</v>
          </cell>
          <cell r="W72">
            <v>231.11322444999678</v>
          </cell>
          <cell r="X72">
            <v>397.0546372200006</v>
          </cell>
          <cell r="Y72">
            <v>154.72707955999977</v>
          </cell>
          <cell r="Z72">
            <v>297.2719909899988</v>
          </cell>
          <cell r="AA72">
            <v>181.28619798000182</v>
          </cell>
          <cell r="AB72">
            <v>-69.07083581000006</v>
          </cell>
          <cell r="AC72">
            <v>118.91399454999919</v>
          </cell>
          <cell r="AD72">
            <v>427.57813849000013</v>
          </cell>
          <cell r="AE72">
            <v>356.70417575000283</v>
          </cell>
          <cell r="AF72">
            <v>232.3829914399994</v>
          </cell>
          <cell r="AG72">
            <v>335.24882159999834</v>
          </cell>
          <cell r="AH72">
            <v>275.8526522300017</v>
          </cell>
          <cell r="AI72">
            <v>270.7804222199993</v>
          </cell>
          <cell r="AJ72">
            <v>337.84475204999944</v>
          </cell>
          <cell r="AK72">
            <v>127.92133040999943</v>
          </cell>
          <cell r="AL72">
            <v>250.62451039999905</v>
          </cell>
          <cell r="AM72">
            <v>242.731394790002</v>
          </cell>
          <cell r="AN72">
            <v>198.66301532999933</v>
          </cell>
          <cell r="AO72">
            <v>220.09911705000195</v>
          </cell>
          <cell r="AP72">
            <v>365.62042752999514</v>
          </cell>
          <cell r="AQ72">
            <v>241.85756490000313</v>
          </cell>
          <cell r="AR72">
            <v>378.65999470000315</v>
          </cell>
          <cell r="AS72">
            <v>337.98177653999664</v>
          </cell>
          <cell r="AT72">
            <v>258.88056829000016</v>
          </cell>
          <cell r="AU72">
            <v>278.8839540400022</v>
          </cell>
          <cell r="AV72">
            <v>411.06446259999575</v>
          </cell>
          <cell r="AW72">
            <v>161.9173471300037</v>
          </cell>
          <cell r="AX72">
            <v>139.3312753099981</v>
          </cell>
          <cell r="AY72">
            <v>-16190.11017061</v>
          </cell>
        </row>
        <row r="75">
          <cell r="B75" t="str">
            <v>Štruktúra v %</v>
          </cell>
        </row>
        <row r="76">
          <cell r="B76" t="str">
            <v>Pohľadávky PFI voči súkromnému sektoru</v>
          </cell>
          <cell r="C76">
            <v>100</v>
          </cell>
          <cell r="D76">
            <v>100</v>
          </cell>
          <cell r="E76">
            <v>100</v>
          </cell>
          <cell r="F76">
            <v>100</v>
          </cell>
          <cell r="G76">
            <v>100</v>
          </cell>
          <cell r="H76">
            <v>100</v>
          </cell>
          <cell r="I76">
            <v>100</v>
          </cell>
          <cell r="J76">
            <v>100</v>
          </cell>
          <cell r="K76">
            <v>100</v>
          </cell>
          <cell r="L76">
            <v>100</v>
          </cell>
          <cell r="M76">
            <v>100</v>
          </cell>
          <cell r="N76">
            <v>100</v>
          </cell>
          <cell r="O76">
            <v>100</v>
          </cell>
          <cell r="P76">
            <v>100</v>
          </cell>
          <cell r="Q76">
            <v>100</v>
          </cell>
          <cell r="R76">
            <v>100</v>
          </cell>
          <cell r="S76">
            <v>100</v>
          </cell>
          <cell r="T76">
            <v>100</v>
          </cell>
          <cell r="U76">
            <v>100</v>
          </cell>
          <cell r="V76">
            <v>100</v>
          </cell>
          <cell r="W76">
            <v>100</v>
          </cell>
          <cell r="X76">
            <v>100</v>
          </cell>
          <cell r="Y76">
            <v>100</v>
          </cell>
          <cell r="Z76">
            <v>100</v>
          </cell>
          <cell r="AA76">
            <v>100</v>
          </cell>
          <cell r="AB76">
            <v>100</v>
          </cell>
          <cell r="AC76">
            <v>100</v>
          </cell>
          <cell r="AD76">
            <v>100</v>
          </cell>
          <cell r="AE76">
            <v>100</v>
          </cell>
          <cell r="AF76">
            <v>100</v>
          </cell>
          <cell r="AG76">
            <v>100</v>
          </cell>
          <cell r="AH76">
            <v>100</v>
          </cell>
          <cell r="AI76">
            <v>100</v>
          </cell>
          <cell r="AJ76">
            <v>100</v>
          </cell>
          <cell r="AK76">
            <v>100</v>
          </cell>
          <cell r="AL76">
            <v>100</v>
          </cell>
          <cell r="AM76">
            <v>100</v>
          </cell>
          <cell r="AN76">
            <v>100</v>
          </cell>
          <cell r="AO76">
            <v>100</v>
          </cell>
          <cell r="AP76">
            <v>100</v>
          </cell>
          <cell r="AQ76">
            <v>100</v>
          </cell>
          <cell r="AR76">
            <v>100</v>
          </cell>
          <cell r="AS76">
            <v>100</v>
          </cell>
          <cell r="AT76">
            <v>100</v>
          </cell>
          <cell r="AU76">
            <v>100</v>
          </cell>
          <cell r="AV76">
            <v>100</v>
          </cell>
          <cell r="AW76">
            <v>100</v>
          </cell>
          <cell r="AX76">
            <v>100</v>
          </cell>
          <cell r="AY76">
            <v>100</v>
          </cell>
        </row>
        <row r="77">
          <cell r="B77" t="str">
            <v>  Nefinančné spoločnosti</v>
          </cell>
          <cell r="C77">
            <v>58.35538800497303</v>
          </cell>
          <cell r="D77">
            <v>57.822215396691135</v>
          </cell>
          <cell r="E77">
            <v>57.96105909397601</v>
          </cell>
          <cell r="F77">
            <v>57.80467864768336</v>
          </cell>
          <cell r="G77">
            <v>57.44948152390295</v>
          </cell>
          <cell r="H77">
            <v>57.01927811916757</v>
          </cell>
          <cell r="I77">
            <v>56.40306593427833</v>
          </cell>
          <cell r="J77">
            <v>55.935011240814916</v>
          </cell>
          <cell r="K77">
            <v>55.6291422132564</v>
          </cell>
          <cell r="L77">
            <v>54.96187702901231</v>
          </cell>
          <cell r="M77">
            <v>54.742838946186765</v>
          </cell>
          <cell r="N77">
            <v>53.518843127208726</v>
          </cell>
          <cell r="O77">
            <v>53.9491236177197</v>
          </cell>
          <cell r="P77">
            <v>53.775815895174205</v>
          </cell>
          <cell r="Q77">
            <v>53.36092204306288</v>
          </cell>
          <cell r="R77">
            <v>52.96566990635407</v>
          </cell>
          <cell r="S77">
            <v>52.844170724738746</v>
          </cell>
          <cell r="T77">
            <v>52.693345640619015</v>
          </cell>
          <cell r="U77">
            <v>51.569006355464964</v>
          </cell>
          <cell r="V77">
            <v>51.5360978574578</v>
          </cell>
          <cell r="W77">
            <v>51.523330128813825</v>
          </cell>
          <cell r="X77">
            <v>52.87178323418365</v>
          </cell>
          <cell r="Y77">
            <v>52.4934506355203</v>
          </cell>
          <cell r="Z77">
            <v>52.16790761376999</v>
          </cell>
          <cell r="AA77">
            <v>52.29984599838608</v>
          </cell>
          <cell r="AB77">
            <v>52.307509301465856</v>
          </cell>
          <cell r="AC77">
            <v>51.91267800980142</v>
          </cell>
          <cell r="AD77">
            <v>52.14778401565422</v>
          </cell>
          <cell r="AE77">
            <v>52.22414233170248</v>
          </cell>
          <cell r="AF77">
            <v>52.40498756648891</v>
          </cell>
          <cell r="AG77">
            <v>52.41478771009115</v>
          </cell>
          <cell r="AH77">
            <v>52.137435614705375</v>
          </cell>
          <cell r="AI77">
            <v>52.33707943245486</v>
          </cell>
          <cell r="AJ77">
            <v>52.40390002969003</v>
          </cell>
          <cell r="AK77">
            <v>52.098155463124826</v>
          </cell>
          <cell r="AL77">
            <v>52.2050620703453</v>
          </cell>
          <cell r="AM77">
            <v>53.00388446998048</v>
          </cell>
          <cell r="AN77">
            <v>52.9644386540743</v>
          </cell>
          <cell r="AO77">
            <v>52.62651478832686</v>
          </cell>
          <cell r="AP77">
            <v>52.62540108972742</v>
          </cell>
          <cell r="AQ77">
            <v>52.448463817044335</v>
          </cell>
          <cell r="AR77">
            <v>52.5970488279944</v>
          </cell>
          <cell r="AS77">
            <v>52.754914645561946</v>
          </cell>
          <cell r="AT77">
            <v>52.6797526537473</v>
          </cell>
          <cell r="AU77">
            <v>52.356608069349456</v>
          </cell>
          <cell r="AV77">
            <v>52.342722243752405</v>
          </cell>
          <cell r="AW77">
            <v>52.228020014945365</v>
          </cell>
          <cell r="AX77">
            <v>51.57457144260022</v>
          </cell>
          <cell r="AY77">
            <v>51.34336121942934</v>
          </cell>
        </row>
        <row r="78">
          <cell r="B78" t="str">
            <v>     do 1 roka</v>
          </cell>
          <cell r="C78">
            <v>24.353788214333388</v>
          </cell>
          <cell r="D78">
            <v>23.68468317685179</v>
          </cell>
          <cell r="E78">
            <v>24.293569790682625</v>
          </cell>
          <cell r="F78">
            <v>24.74258001119269</v>
          </cell>
          <cell r="G78">
            <v>25.090558814115138</v>
          </cell>
          <cell r="H78">
            <v>24.758801395304815</v>
          </cell>
          <cell r="I78">
            <v>24.429380792537614</v>
          </cell>
          <cell r="J78">
            <v>24.424066238934017</v>
          </cell>
          <cell r="K78">
            <v>24.072760957214992</v>
          </cell>
          <cell r="L78">
            <v>23.24452442549471</v>
          </cell>
          <cell r="M78">
            <v>23.568572964032196</v>
          </cell>
          <cell r="N78">
            <v>23.16388252761225</v>
          </cell>
          <cell r="O78">
            <v>23.48037497488909</v>
          </cell>
          <cell r="P78">
            <v>23.22833603256932</v>
          </cell>
          <cell r="Q78">
            <v>22.517201738856045</v>
          </cell>
          <cell r="R78">
            <v>22.18061808626866</v>
          </cell>
          <cell r="S78">
            <v>23.091943310009995</v>
          </cell>
          <cell r="T78">
            <v>23.555209403466428</v>
          </cell>
          <cell r="U78">
            <v>22.408153855007278</v>
          </cell>
          <cell r="V78">
            <v>22.12708024566962</v>
          </cell>
          <cell r="W78">
            <v>22.243251495700843</v>
          </cell>
          <cell r="X78">
            <v>22.366473677111014</v>
          </cell>
          <cell r="Y78">
            <v>22.041877349038256</v>
          </cell>
          <cell r="Z78">
            <v>21.542077028365647</v>
          </cell>
          <cell r="AA78">
            <v>21.504611716360227</v>
          </cell>
          <cell r="AB78">
            <v>22.15136882677661</v>
          </cell>
          <cell r="AC78">
            <v>22.445140833739817</v>
          </cell>
          <cell r="AD78">
            <v>21.996321567724912</v>
          </cell>
          <cell r="AE78">
            <v>22.07837794541402</v>
          </cell>
          <cell r="AF78">
            <v>23.274174417694734</v>
          </cell>
          <cell r="AG78">
            <v>22.411468743247625</v>
          </cell>
          <cell r="AH78">
            <v>21.893527391621028</v>
          </cell>
          <cell r="AI78">
            <v>22.383724309028842</v>
          </cell>
          <cell r="AJ78">
            <v>22.428433542933217</v>
          </cell>
          <cell r="AK78">
            <v>22.65817107811735</v>
          </cell>
          <cell r="AL78">
            <v>22.450286490071754</v>
          </cell>
          <cell r="AM78">
            <v>22.976522477751853</v>
          </cell>
          <cell r="AN78">
            <v>23.10470622406387</v>
          </cell>
          <cell r="AO78">
            <v>23.076159507703416</v>
          </cell>
          <cell r="AP78">
            <v>22.945539310226618</v>
          </cell>
          <cell r="AQ78">
            <v>22.903014245691327</v>
          </cell>
          <cell r="AR78">
            <v>23.084308881895797</v>
          </cell>
          <cell r="AS78">
            <v>22.955437483839724</v>
          </cell>
          <cell r="AT78">
            <v>22.792255665496945</v>
          </cell>
          <cell r="AU78">
            <v>22.313933985240638</v>
          </cell>
          <cell r="AV78">
            <v>21.864806897341946</v>
          </cell>
          <cell r="AW78">
            <v>21.81450805119485</v>
          </cell>
          <cell r="AX78">
            <v>20.814063369552688</v>
          </cell>
          <cell r="AY78">
            <v>21.000982809545153</v>
          </cell>
        </row>
        <row r="79">
          <cell r="B79" t="str">
            <v>     1 až 5 rokov</v>
          </cell>
          <cell r="C79">
            <v>14.501920622029674</v>
          </cell>
          <cell r="D79">
            <v>14.512233603001429</v>
          </cell>
          <cell r="E79">
            <v>13.8275949912603</v>
          </cell>
          <cell r="F79">
            <v>12.847185843780998</v>
          </cell>
          <cell r="G79">
            <v>12.580766501984792</v>
          </cell>
          <cell r="H79">
            <v>12.391244900663608</v>
          </cell>
          <cell r="I79">
            <v>12.132479209841172</v>
          </cell>
          <cell r="J79">
            <v>11.721286450638852</v>
          </cell>
          <cell r="K79">
            <v>11.430226432476024</v>
          </cell>
          <cell r="L79">
            <v>11.25495876051178</v>
          </cell>
          <cell r="M79">
            <v>10.848795017049202</v>
          </cell>
          <cell r="N79">
            <v>10.262979904357861</v>
          </cell>
          <cell r="O79">
            <v>10.204485180980187</v>
          </cell>
          <cell r="P79">
            <v>10.054909876305455</v>
          </cell>
          <cell r="Q79">
            <v>10.380836038282014</v>
          </cell>
          <cell r="R79">
            <v>10.232566638273957</v>
          </cell>
          <cell r="S79">
            <v>10.561925178926707</v>
          </cell>
          <cell r="T79">
            <v>9.944771019083614</v>
          </cell>
          <cell r="U79">
            <v>9.622770866134422</v>
          </cell>
          <cell r="V79">
            <v>9.768743159309533</v>
          </cell>
          <cell r="W79">
            <v>9.590072416572648</v>
          </cell>
          <cell r="X79">
            <v>10.457271404287152</v>
          </cell>
          <cell r="Y79">
            <v>10.5319240197159</v>
          </cell>
          <cell r="Z79">
            <v>10.22127358233007</v>
          </cell>
          <cell r="AA79">
            <v>10.249115407951502</v>
          </cell>
          <cell r="AB79">
            <v>10.334937232420174</v>
          </cell>
          <cell r="AC79">
            <v>9.986352639902355</v>
          </cell>
          <cell r="AD79">
            <v>10.538335794230475</v>
          </cell>
          <cell r="AE79">
            <v>10.367621638827794</v>
          </cell>
          <cell r="AF79">
            <v>9.845689905269946</v>
          </cell>
          <cell r="AG79">
            <v>10.328411571036575</v>
          </cell>
          <cell r="AH79">
            <v>10.285130597074401</v>
          </cell>
          <cell r="AI79">
            <v>10.005836732165562</v>
          </cell>
          <cell r="AJ79">
            <v>10.064355966059338</v>
          </cell>
          <cell r="AK79">
            <v>10.166743346901816</v>
          </cell>
          <cell r="AL79">
            <v>10.65971329452724</v>
          </cell>
          <cell r="AM79">
            <v>11.073398761351436</v>
          </cell>
          <cell r="AN79">
            <v>10.974123329448355</v>
          </cell>
          <cell r="AO79">
            <v>10.75323369655632</v>
          </cell>
          <cell r="AP79">
            <v>10.707941793088226</v>
          </cell>
          <cell r="AQ79">
            <v>10.617811327450148</v>
          </cell>
          <cell r="AR79">
            <v>10.628339118372022</v>
          </cell>
          <cell r="AS79">
            <v>11.037553117138877</v>
          </cell>
          <cell r="AT79">
            <v>11.232431389962295</v>
          </cell>
          <cell r="AU79">
            <v>11.325244510897685</v>
          </cell>
          <cell r="AV79">
            <v>11.360670854488326</v>
          </cell>
          <cell r="AW79">
            <v>11.425387690414189</v>
          </cell>
          <cell r="AX79">
            <v>11.621715451652054</v>
          </cell>
          <cell r="AY79">
            <v>11.301443605366426</v>
          </cell>
        </row>
        <row r="80">
          <cell r="B80" t="str">
            <v>     nad 5 rokov</v>
          </cell>
          <cell r="C80">
            <v>19.499679168459316</v>
          </cell>
          <cell r="D80">
            <v>19.625298616762567</v>
          </cell>
          <cell r="E80">
            <v>19.83989431196005</v>
          </cell>
          <cell r="F80">
            <v>20.21491279270968</v>
          </cell>
          <cell r="G80">
            <v>19.77815620773304</v>
          </cell>
          <cell r="H80">
            <v>19.86923182313095</v>
          </cell>
          <cell r="I80">
            <v>19.841205931899545</v>
          </cell>
          <cell r="J80">
            <v>19.78965855124204</v>
          </cell>
          <cell r="K80">
            <v>20.12615482350149</v>
          </cell>
          <cell r="L80">
            <v>20.462393842880935</v>
          </cell>
          <cell r="M80">
            <v>20.325470965105367</v>
          </cell>
          <cell r="N80">
            <v>20.091980695357208</v>
          </cell>
          <cell r="O80">
            <v>20.264263461908953</v>
          </cell>
          <cell r="P80">
            <v>20.492569986183696</v>
          </cell>
          <cell r="Q80">
            <v>20.462884265868166</v>
          </cell>
          <cell r="R80">
            <v>20.55248518181146</v>
          </cell>
          <cell r="S80">
            <v>19.19030223563961</v>
          </cell>
          <cell r="T80">
            <v>19.193365217963475</v>
          </cell>
          <cell r="U80">
            <v>19.538081634323255</v>
          </cell>
          <cell r="V80">
            <v>19.640274452478643</v>
          </cell>
          <cell r="W80">
            <v>19.690006216642978</v>
          </cell>
          <cell r="X80">
            <v>20.048038152785495</v>
          </cell>
          <cell r="Y80">
            <v>19.919649266717602</v>
          </cell>
          <cell r="Z80">
            <v>20.404557003122147</v>
          </cell>
          <cell r="AA80">
            <v>20.54611887412163</v>
          </cell>
          <cell r="AB80">
            <v>19.82120324222196</v>
          </cell>
          <cell r="AC80">
            <v>19.481184536205806</v>
          </cell>
          <cell r="AD80">
            <v>19.61312665374492</v>
          </cell>
          <cell r="AE80">
            <v>19.778142747370897</v>
          </cell>
          <cell r="AF80">
            <v>19.28512324348058</v>
          </cell>
          <cell r="AG80">
            <v>19.674907395764222</v>
          </cell>
          <cell r="AH80">
            <v>19.958777626009944</v>
          </cell>
          <cell r="AI80">
            <v>19.94751839126045</v>
          </cell>
          <cell r="AJ80">
            <v>19.91111052061696</v>
          </cell>
          <cell r="AK80">
            <v>19.27324103806609</v>
          </cell>
          <cell r="AL80">
            <v>19.09506228570748</v>
          </cell>
          <cell r="AM80">
            <v>18.953963230801605</v>
          </cell>
          <cell r="AN80">
            <v>18.88560910052469</v>
          </cell>
          <cell r="AO80">
            <v>18.79712158410393</v>
          </cell>
          <cell r="AP80">
            <v>18.971919986376307</v>
          </cell>
          <cell r="AQ80">
            <v>18.927638243939025</v>
          </cell>
          <cell r="AR80">
            <v>18.884400827726573</v>
          </cell>
          <cell r="AS80">
            <v>18.761924044617963</v>
          </cell>
          <cell r="AT80">
            <v>18.655065598253902</v>
          </cell>
          <cell r="AU80">
            <v>18.717429573211124</v>
          </cell>
          <cell r="AV80">
            <v>19.11724449188866</v>
          </cell>
          <cell r="AW80">
            <v>18.988124273336332</v>
          </cell>
          <cell r="AX80">
            <v>19.138792621428834</v>
          </cell>
          <cell r="AY80">
            <v>19.04093480451776</v>
          </cell>
        </row>
        <row r="81">
          <cell r="B81" t="str">
            <v>  Finančné spoločnosti</v>
          </cell>
          <cell r="C81">
            <v>9.194354401045128</v>
          </cell>
          <cell r="D81">
            <v>9.14250478393133</v>
          </cell>
          <cell r="E81">
            <v>9.078705839921811</v>
          </cell>
          <cell r="F81">
            <v>8.987021387513353</v>
          </cell>
          <cell r="G81">
            <v>8.797461323587257</v>
          </cell>
          <cell r="H81">
            <v>8.793014091181304</v>
          </cell>
          <cell r="I81">
            <v>9.266329942227989</v>
          </cell>
          <cell r="J81">
            <v>9.166743778691755</v>
          </cell>
          <cell r="K81">
            <v>9.194386750159993</v>
          </cell>
          <cell r="L81">
            <v>9.628606256034166</v>
          </cell>
          <cell r="M81">
            <v>9.589379085873476</v>
          </cell>
          <cell r="N81">
            <v>10.853383708381054</v>
          </cell>
          <cell r="O81">
            <v>10.32558959220104</v>
          </cell>
          <cell r="P81">
            <v>10.442429310400783</v>
          </cell>
          <cell r="Q81">
            <v>10.610080943499325</v>
          </cell>
          <cell r="R81">
            <v>10.627757396577664</v>
          </cell>
          <cell r="S81">
            <v>10.755783135996253</v>
          </cell>
          <cell r="T81">
            <v>10.74978117012425</v>
          </cell>
          <cell r="U81">
            <v>10.784943892366247</v>
          </cell>
          <cell r="V81">
            <v>10.546891890208864</v>
          </cell>
          <cell r="W81">
            <v>10.338486905910038</v>
          </cell>
          <cell r="X81">
            <v>9.879858028004866</v>
          </cell>
          <cell r="Y81">
            <v>9.896096178402143</v>
          </cell>
          <cell r="Z81">
            <v>10.008113034672416</v>
          </cell>
          <cell r="AA81">
            <v>9.881963898547475</v>
          </cell>
          <cell r="AB81">
            <v>9.518288922669695</v>
          </cell>
          <cell r="AC81">
            <v>9.531270867088338</v>
          </cell>
          <cell r="AD81">
            <v>9.12563783867058</v>
          </cell>
          <cell r="AE81">
            <v>8.995750938873753</v>
          </cell>
          <cell r="AF81">
            <v>8.873484873339601</v>
          </cell>
          <cell r="AG81">
            <v>8.876686778814474</v>
          </cell>
          <cell r="AH81">
            <v>8.67354996254887</v>
          </cell>
          <cell r="AI81">
            <v>8.601305261864912</v>
          </cell>
          <cell r="AJ81">
            <v>8.637124537045983</v>
          </cell>
          <cell r="AK81">
            <v>8.693217600712142</v>
          </cell>
          <cell r="AL81">
            <v>8.578865805078106</v>
          </cell>
          <cell r="AM81">
            <v>8.309319615167723</v>
          </cell>
          <cell r="AN81">
            <v>8.185709184600107</v>
          </cell>
          <cell r="AO81">
            <v>8.378032882954411</v>
          </cell>
          <cell r="AP81">
            <v>8.026739718706947</v>
          </cell>
          <cell r="AQ81">
            <v>7.3997090520708815</v>
          </cell>
          <cell r="AR81">
            <v>7.150735020078809</v>
          </cell>
          <cell r="AS81">
            <v>6.9308416463804505</v>
          </cell>
          <cell r="AT81">
            <v>6.816165359703021</v>
          </cell>
          <cell r="AU81">
            <v>6.686781102318143</v>
          </cell>
          <cell r="AV81">
            <v>6.425815887845536</v>
          </cell>
          <cell r="AW81">
            <v>6.4197972048574625</v>
          </cell>
          <cell r="AX81">
            <v>6.272617026701262</v>
          </cell>
          <cell r="AY81">
            <v>5.891137892988585</v>
          </cell>
        </row>
        <row r="82">
          <cell r="B82" t="str">
            <v>  Poisťovne a penzijné fondy</v>
          </cell>
          <cell r="C82">
            <v>0.00041980918313486447</v>
          </cell>
          <cell r="D82">
            <v>0.0005003885162532085</v>
          </cell>
          <cell r="E82">
            <v>0.014108393346948196</v>
          </cell>
          <cell r="F82">
            <v>0.009837681696225285</v>
          </cell>
          <cell r="G82">
            <v>0.009480509888481786</v>
          </cell>
          <cell r="H82">
            <v>0.01896992006822016</v>
          </cell>
          <cell r="I82">
            <v>0.010831510758064008</v>
          </cell>
          <cell r="J82">
            <v>0.010305092462415604</v>
          </cell>
          <cell r="K82">
            <v>0.009417299254046515</v>
          </cell>
          <cell r="L82">
            <v>0.009141580981648216</v>
          </cell>
          <cell r="M82">
            <v>0.008890530103690057</v>
          </cell>
          <cell r="N82">
            <v>0.00843265039676687</v>
          </cell>
          <cell r="O82">
            <v>0.00823125714167558</v>
          </cell>
          <cell r="P82">
            <v>0.008033045296238469</v>
          </cell>
          <cell r="Q82">
            <v>0.00780902281656856</v>
          </cell>
          <cell r="R82">
            <v>0.007697439667659729</v>
          </cell>
          <cell r="S82">
            <v>0.0074821038239439065</v>
          </cell>
          <cell r="T82">
            <v>0.007636259493779237</v>
          </cell>
          <cell r="U82">
            <v>0.008596667948397066</v>
          </cell>
          <cell r="V82">
            <v>0.007337356075793121</v>
          </cell>
          <cell r="W82">
            <v>0.007238441901298508</v>
          </cell>
          <cell r="X82">
            <v>0.0066283071975038075</v>
          </cell>
          <cell r="Y82">
            <v>0.006358098054046966</v>
          </cell>
          <cell r="Z82">
            <v>0.006063701493460254</v>
          </cell>
          <cell r="AA82">
            <v>0.005973905559204091</v>
          </cell>
          <cell r="AB82">
            <v>0.005885004715099345</v>
          </cell>
          <cell r="AC82">
            <v>0.005646932978467793</v>
          </cell>
          <cell r="AD82">
            <v>0.005580948893249633</v>
          </cell>
          <cell r="AE82">
            <v>0.005395772719130483</v>
          </cell>
          <cell r="AF82">
            <v>0.005227308472469009</v>
          </cell>
          <cell r="AG82">
            <v>0.005106190016202355</v>
          </cell>
          <cell r="AH82">
            <v>0.005073086844576021</v>
          </cell>
          <cell r="AI82">
            <v>0.004911834767186124</v>
          </cell>
          <cell r="AJ82">
            <v>0.004741286841350047</v>
          </cell>
          <cell r="AK82">
            <v>0.004897360283399534</v>
          </cell>
          <cell r="AL82">
            <v>0.004563697807145302</v>
          </cell>
          <cell r="AM82">
            <v>0.00436064877658785</v>
          </cell>
          <cell r="AN82">
            <v>0.004231181548832528</v>
          </cell>
          <cell r="AO82">
            <v>0.004142119150702999</v>
          </cell>
          <cell r="AP82">
            <v>0.00405385438144728</v>
          </cell>
          <cell r="AQ82">
            <v>0.003817738919812459</v>
          </cell>
          <cell r="AR82">
            <v>0.0038229634432816128</v>
          </cell>
          <cell r="AS82">
            <v>0.0036537189412685377</v>
          </cell>
          <cell r="AT82">
            <v>0.003568310190514188</v>
          </cell>
          <cell r="AU82">
            <v>0.009768474928913697</v>
          </cell>
          <cell r="AV82">
            <v>0.0035408269735221266</v>
          </cell>
          <cell r="AW82">
            <v>0.003445198822078609</v>
          </cell>
          <cell r="AX82">
            <v>0.0034709345824679117</v>
          </cell>
          <cell r="AY82">
            <v>0.0035219504635813637</v>
          </cell>
        </row>
        <row r="83">
          <cell r="B83" t="str">
            <v>  Domácnosti a neziskové inštitúcie slúžiace domácnostiam</v>
          </cell>
          <cell r="C83">
            <v>32.44983778479869</v>
          </cell>
          <cell r="D83">
            <v>33.03477943086129</v>
          </cell>
          <cell r="E83">
            <v>32.94612667275521</v>
          </cell>
          <cell r="F83">
            <v>33.19846228310707</v>
          </cell>
          <cell r="G83">
            <v>33.743576642621285</v>
          </cell>
          <cell r="H83">
            <v>34.1687378695829</v>
          </cell>
          <cell r="I83">
            <v>34.31977261273562</v>
          </cell>
          <cell r="J83">
            <v>34.887939888030935</v>
          </cell>
          <cell r="K83">
            <v>35.16705373732957</v>
          </cell>
          <cell r="L83">
            <v>35.400375133971885</v>
          </cell>
          <cell r="M83">
            <v>35.65889143783606</v>
          </cell>
          <cell r="N83">
            <v>35.619340514013416</v>
          </cell>
          <cell r="O83">
            <v>35.717055532937586</v>
          </cell>
          <cell r="P83">
            <v>35.773721749128796</v>
          </cell>
          <cell r="Q83">
            <v>36.02118799062122</v>
          </cell>
          <cell r="R83">
            <v>36.39887525740062</v>
          </cell>
          <cell r="S83">
            <v>36.39256403544101</v>
          </cell>
          <cell r="T83">
            <v>36.549236929763005</v>
          </cell>
          <cell r="U83">
            <v>37.637453084220404</v>
          </cell>
          <cell r="V83">
            <v>37.90967289625756</v>
          </cell>
          <cell r="W83">
            <v>38.13094452337483</v>
          </cell>
          <cell r="X83">
            <v>37.241730430613956</v>
          </cell>
          <cell r="Y83">
            <v>37.604095088023534</v>
          </cell>
          <cell r="Z83">
            <v>37.81791565006413</v>
          </cell>
          <cell r="AA83">
            <v>37.81221619750722</v>
          </cell>
          <cell r="AB83">
            <v>38.16831677114937</v>
          </cell>
          <cell r="AC83">
            <v>38.55040419013176</v>
          </cell>
          <cell r="AD83">
            <v>38.72099719678197</v>
          </cell>
          <cell r="AE83">
            <v>38.77471095670464</v>
          </cell>
          <cell r="AF83">
            <v>38.716300251699025</v>
          </cell>
          <cell r="AG83">
            <v>38.70341932107818</v>
          </cell>
          <cell r="AH83">
            <v>39.18394133590117</v>
          </cell>
          <cell r="AI83">
            <v>39.05670347091302</v>
          </cell>
          <cell r="AJ83">
            <v>38.95423414642261</v>
          </cell>
          <cell r="AK83">
            <v>39.20372957587963</v>
          </cell>
          <cell r="AL83">
            <v>39.21150842676945</v>
          </cell>
          <cell r="AM83">
            <v>38.6824352660752</v>
          </cell>
          <cell r="AN83">
            <v>38.84562097977673</v>
          </cell>
          <cell r="AO83">
            <v>38.99131020956799</v>
          </cell>
          <cell r="AP83">
            <v>39.343805337184186</v>
          </cell>
          <cell r="AQ83">
            <v>40.14800939196498</v>
          </cell>
          <cell r="AR83">
            <v>40.248393188483504</v>
          </cell>
          <cell r="AS83">
            <v>40.31058998911634</v>
          </cell>
          <cell r="AT83">
            <v>40.500513676359155</v>
          </cell>
          <cell r="AU83">
            <v>40.94684235340351</v>
          </cell>
          <cell r="AV83">
            <v>41.22792104142853</v>
          </cell>
          <cell r="AW83">
            <v>41.34873758137507</v>
          </cell>
          <cell r="AX83">
            <v>42.14934059611608</v>
          </cell>
          <cell r="AY83">
            <v>42.76197893711849</v>
          </cell>
        </row>
        <row r="84">
          <cell r="B84" t="str">
            <v>     spotrebiteľské úvery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5.7510837753830595</v>
          </cell>
          <cell r="P84">
            <v>5.712394002397775</v>
          </cell>
          <cell r="Q84">
            <v>5.809243504001996</v>
          </cell>
          <cell r="R84">
            <v>5.814604605987215</v>
          </cell>
          <cell r="S84">
            <v>5.739839016371388</v>
          </cell>
          <cell r="T84">
            <v>5.707870612884174</v>
          </cell>
          <cell r="U84">
            <v>5.813670294500498</v>
          </cell>
          <cell r="V84">
            <v>5.8089167390509955</v>
          </cell>
          <cell r="W84">
            <v>5.852545778414177</v>
          </cell>
          <cell r="X84">
            <v>5.712730529240222</v>
          </cell>
          <cell r="Y84">
            <v>5.756235638976686</v>
          </cell>
          <cell r="Z84">
            <v>5.699507966566886</v>
          </cell>
          <cell r="AA84">
            <v>5.696263462561916</v>
          </cell>
          <cell r="AB84">
            <v>5.738892524099434</v>
          </cell>
          <cell r="AC84">
            <v>5.798834740609738</v>
          </cell>
          <cell r="AD84">
            <v>5.619446339290699</v>
          </cell>
          <cell r="AE84">
            <v>5.574305673979249</v>
          </cell>
          <cell r="AF84">
            <v>5.537663056287585</v>
          </cell>
          <cell r="AG84">
            <v>5.531581962540278</v>
          </cell>
          <cell r="AH84">
            <v>5.528090442574199</v>
          </cell>
          <cell r="AI84">
            <v>5.4831153934212775</v>
          </cell>
          <cell r="AJ84">
            <v>5.412313459119277</v>
          </cell>
          <cell r="AK84">
            <v>5.400235689895864</v>
          </cell>
          <cell r="AL84">
            <v>5.354586534026583</v>
          </cell>
          <cell r="AM84">
            <v>5.2396577191160825</v>
          </cell>
          <cell r="AN84">
            <v>5.245471209406967</v>
          </cell>
          <cell r="AO84">
            <v>5.26029206040365</v>
          </cell>
          <cell r="AP84">
            <v>5.335760750893994</v>
          </cell>
          <cell r="AQ84">
            <v>5.451586632660451</v>
          </cell>
          <cell r="AR84">
            <v>5.44017650709745</v>
          </cell>
          <cell r="AS84">
            <v>5.497400739952013</v>
          </cell>
          <cell r="AT84">
            <v>5.519204508019032</v>
          </cell>
          <cell r="AU84">
            <v>5.58613835040906</v>
          </cell>
          <cell r="AV84">
            <v>5.594935933691051</v>
          </cell>
          <cell r="AW84">
            <v>5.598770338309292</v>
          </cell>
          <cell r="AX84">
            <v>5.703886424310048</v>
          </cell>
          <cell r="AY84">
            <v>5.729535976454362</v>
          </cell>
        </row>
        <row r="85">
          <cell r="B85" t="str">
            <v>     úvery na bývanie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23.346534267109085</v>
          </cell>
          <cell r="P85">
            <v>23.505838892276522</v>
          </cell>
          <cell r="Q85">
            <v>23.611644487141202</v>
          </cell>
          <cell r="R85">
            <v>23.80407045837495</v>
          </cell>
          <cell r="S85">
            <v>23.733769093495198</v>
          </cell>
          <cell r="T85">
            <v>23.847296680381163</v>
          </cell>
          <cell r="U85">
            <v>24.556063178640645</v>
          </cell>
          <cell r="V85">
            <v>24.771504305874352</v>
          </cell>
          <cell r="W85">
            <v>24.875378808320292</v>
          </cell>
          <cell r="X85">
            <v>24.285251544691118</v>
          </cell>
          <cell r="Y85">
            <v>24.529056712403026</v>
          </cell>
          <cell r="Z85">
            <v>24.9328178192676</v>
          </cell>
          <cell r="AA85">
            <v>25.068119344205375</v>
          </cell>
          <cell r="AB85">
            <v>25.311107591421404</v>
          </cell>
          <cell r="AC85">
            <v>25.493087163506573</v>
          </cell>
          <cell r="AD85">
            <v>25.79026226812816</v>
          </cell>
          <cell r="AE85">
            <v>25.860609875921124</v>
          </cell>
          <cell r="AF85">
            <v>25.81010310557356</v>
          </cell>
          <cell r="AG85">
            <v>25.798582494575</v>
          </cell>
          <cell r="AH85">
            <v>26.162135158486233</v>
          </cell>
          <cell r="AI85">
            <v>26.099261280642157</v>
          </cell>
          <cell r="AJ85">
            <v>26.040384586595593</v>
          </cell>
          <cell r="AK85">
            <v>26.212272062052932</v>
          </cell>
          <cell r="AL85">
            <v>26.29279708144506</v>
          </cell>
          <cell r="AM85">
            <v>26.017159338614626</v>
          </cell>
          <cell r="AN85">
            <v>26.154136893727692</v>
          </cell>
          <cell r="AO85">
            <v>26.221856427404244</v>
          </cell>
          <cell r="AP85">
            <v>26.46178471835737</v>
          </cell>
          <cell r="AQ85">
            <v>26.99563577089141</v>
          </cell>
          <cell r="AR85">
            <v>27.063358882336225</v>
          </cell>
          <cell r="AS85">
            <v>27.092862648622194</v>
          </cell>
          <cell r="AT85">
            <v>27.246926809125</v>
          </cell>
          <cell r="AU85">
            <v>27.549949060304375</v>
          </cell>
          <cell r="AV85">
            <v>27.775450959376663</v>
          </cell>
          <cell r="AW85">
            <v>27.86019962065469</v>
          </cell>
          <cell r="AX85">
            <v>28.496356028254667</v>
          </cell>
          <cell r="AY85">
            <v>29.0097802036658</v>
          </cell>
        </row>
        <row r="86">
          <cell r="B86" t="str">
            <v>     ostatné úvery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6.6194374904454385</v>
          </cell>
          <cell r="P86">
            <v>6.5554888544545</v>
          </cell>
          <cell r="Q86">
            <v>6.600299999478019</v>
          </cell>
          <cell r="R86">
            <v>6.780200193038455</v>
          </cell>
          <cell r="S86">
            <v>6.918955925574428</v>
          </cell>
          <cell r="T86">
            <v>6.994069636497663</v>
          </cell>
          <cell r="U86">
            <v>7.26771961107926</v>
          </cell>
          <cell r="V86">
            <v>7.329251851332212</v>
          </cell>
          <cell r="W86">
            <v>7.403019936640358</v>
          </cell>
          <cell r="X86">
            <v>7.243748356682612</v>
          </cell>
          <cell r="Y86">
            <v>7.31880273664382</v>
          </cell>
          <cell r="Z86">
            <v>7.185589864229646</v>
          </cell>
          <cell r="AA86">
            <v>7.047833390739928</v>
          </cell>
          <cell r="AB86">
            <v>7.118316655628533</v>
          </cell>
          <cell r="AC86">
            <v>7.258482286015449</v>
          </cell>
          <cell r="AD86">
            <v>7.311288589363114</v>
          </cell>
          <cell r="AE86">
            <v>7.339795406804267</v>
          </cell>
          <cell r="AF86">
            <v>7.368534089837883</v>
          </cell>
          <cell r="AG86">
            <v>7.3732548639629</v>
          </cell>
          <cell r="AH86">
            <v>7.49371573484074</v>
          </cell>
          <cell r="AI86">
            <v>7.474326796849582</v>
          </cell>
          <cell r="AJ86">
            <v>7.501536100707738</v>
          </cell>
          <cell r="AK86">
            <v>7.5912218239308284</v>
          </cell>
          <cell r="AL86">
            <v>7.564124811297811</v>
          </cell>
          <cell r="AM86">
            <v>7.425618208344489</v>
          </cell>
          <cell r="AN86">
            <v>7.44601287664208</v>
          </cell>
          <cell r="AO86">
            <v>7.509161721760102</v>
          </cell>
          <cell r="AP86">
            <v>7.546259867932821</v>
          </cell>
          <cell r="AQ86">
            <v>7.700786988413119</v>
          </cell>
          <cell r="AR86">
            <v>7.744857799049829</v>
          </cell>
          <cell r="AS86">
            <v>7.720326600542126</v>
          </cell>
          <cell r="AT86">
            <v>7.73438235921512</v>
          </cell>
          <cell r="AU86">
            <v>7.810754942690079</v>
          </cell>
          <cell r="AV86">
            <v>7.857534148360824</v>
          </cell>
          <cell r="AW86">
            <v>7.889767622411084</v>
          </cell>
          <cell r="AX86">
            <v>7.949098143551373</v>
          </cell>
          <cell r="AY86">
            <v>8.021783111954313</v>
          </cell>
        </row>
        <row r="87">
          <cell r="B87" t="str">
            <v>spotr.+ost.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12.370521265828499</v>
          </cell>
          <cell r="P87">
            <v>12.267882856852276</v>
          </cell>
          <cell r="Q87">
            <v>12.409543503480018</v>
          </cell>
          <cell r="R87">
            <v>12.594804799025669</v>
          </cell>
          <cell r="S87">
            <v>12.658794941945814</v>
          </cell>
          <cell r="T87">
            <v>12.701940249381838</v>
          </cell>
          <cell r="U87">
            <v>13.081389905579757</v>
          </cell>
          <cell r="V87">
            <v>13.13816859038321</v>
          </cell>
          <cell r="W87">
            <v>13.255565715054535</v>
          </cell>
          <cell r="X87">
            <v>12.956478885922834</v>
          </cell>
          <cell r="Y87">
            <v>13.075038375620505</v>
          </cell>
          <cell r="Z87">
            <v>12.885097830796536</v>
          </cell>
          <cell r="AA87">
            <v>12.744096853301844</v>
          </cell>
          <cell r="AB87">
            <v>12.857209179727969</v>
          </cell>
          <cell r="AC87">
            <v>13.057317026625187</v>
          </cell>
          <cell r="AD87">
            <v>12.930734928653811</v>
          </cell>
          <cell r="AE87">
            <v>12.914101080783515</v>
          </cell>
          <cell r="AF87">
            <v>12.906197146125468</v>
          </cell>
          <cell r="AG87">
            <v>12.904836826503177</v>
          </cell>
          <cell r="AH87">
            <v>13.021806177414941</v>
          </cell>
          <cell r="AI87">
            <v>12.957442190270859</v>
          </cell>
          <cell r="AJ87">
            <v>12.913849559827014</v>
          </cell>
          <cell r="AK87">
            <v>12.991457513826694</v>
          </cell>
          <cell r="AL87">
            <v>12.918711345324393</v>
          </cell>
          <cell r="AM87">
            <v>12.66527592746057</v>
          </cell>
          <cell r="AN87">
            <v>12.691484086049046</v>
          </cell>
          <cell r="AO87">
            <v>12.769453782163751</v>
          </cell>
          <cell r="AP87">
            <v>12.882020618826814</v>
          </cell>
          <cell r="AQ87">
            <v>13.15237362107357</v>
          </cell>
          <cell r="AR87">
            <v>13.185034306147278</v>
          </cell>
          <cell r="AS87">
            <v>13.21772734049414</v>
          </cell>
          <cell r="AT87">
            <v>13.253586867234151</v>
          </cell>
          <cell r="AU87">
            <v>13.39689329309914</v>
          </cell>
          <cell r="AV87">
            <v>13.452470082051876</v>
          </cell>
          <cell r="AW87">
            <v>13.488537960720375</v>
          </cell>
          <cell r="AX87">
            <v>13.65298456786142</v>
          </cell>
          <cell r="AY87">
            <v>13.751319088408675</v>
          </cell>
        </row>
        <row r="88">
          <cell r="B88" t="str">
            <v>Pohľadávky PFI voči súkromnému sektoru</v>
          </cell>
          <cell r="C88">
            <v>100</v>
          </cell>
          <cell r="D88">
            <v>100</v>
          </cell>
          <cell r="E88">
            <v>100</v>
          </cell>
          <cell r="F88">
            <v>100</v>
          </cell>
          <cell r="G88">
            <v>100</v>
          </cell>
          <cell r="H88">
            <v>100</v>
          </cell>
          <cell r="I88">
            <v>100</v>
          </cell>
          <cell r="J88">
            <v>100</v>
          </cell>
          <cell r="K88">
            <v>100</v>
          </cell>
          <cell r="L88">
            <v>100</v>
          </cell>
          <cell r="M88">
            <v>100</v>
          </cell>
          <cell r="N88">
            <v>100</v>
          </cell>
          <cell r="O88">
            <v>100</v>
          </cell>
          <cell r="P88">
            <v>100</v>
          </cell>
          <cell r="Q88">
            <v>100</v>
          </cell>
          <cell r="R88">
            <v>100</v>
          </cell>
          <cell r="S88">
            <v>100</v>
          </cell>
          <cell r="T88">
            <v>100</v>
          </cell>
          <cell r="U88">
            <v>100</v>
          </cell>
          <cell r="V88">
            <v>100</v>
          </cell>
          <cell r="W88">
            <v>100</v>
          </cell>
          <cell r="X88">
            <v>100</v>
          </cell>
          <cell r="Y88">
            <v>100</v>
          </cell>
          <cell r="Z88">
            <v>100</v>
          </cell>
          <cell r="AA88">
            <v>100</v>
          </cell>
          <cell r="AB88">
            <v>100</v>
          </cell>
          <cell r="AC88">
            <v>100</v>
          </cell>
          <cell r="AD88">
            <v>100</v>
          </cell>
          <cell r="AE88">
            <v>100</v>
          </cell>
          <cell r="AF88">
            <v>100</v>
          </cell>
          <cell r="AG88">
            <v>100</v>
          </cell>
          <cell r="AH88">
            <v>100</v>
          </cell>
          <cell r="AI88">
            <v>100</v>
          </cell>
          <cell r="AJ88">
            <v>100</v>
          </cell>
          <cell r="AK88">
            <v>100</v>
          </cell>
          <cell r="AL88">
            <v>100</v>
          </cell>
          <cell r="AM88">
            <v>100</v>
          </cell>
          <cell r="AN88">
            <v>100</v>
          </cell>
          <cell r="AO88">
            <v>100</v>
          </cell>
          <cell r="AP88">
            <v>100</v>
          </cell>
          <cell r="AQ88">
            <v>100</v>
          </cell>
          <cell r="AR88">
            <v>100</v>
          </cell>
          <cell r="AS88">
            <v>100</v>
          </cell>
          <cell r="AT88">
            <v>100</v>
          </cell>
          <cell r="AU88">
            <v>100</v>
          </cell>
          <cell r="AV88">
            <v>100</v>
          </cell>
          <cell r="AW88">
            <v>100</v>
          </cell>
          <cell r="AX88">
            <v>100</v>
          </cell>
          <cell r="AY88">
            <v>0</v>
          </cell>
        </row>
        <row r="89">
          <cell r="B89" t="str">
            <v>     v EUR</v>
          </cell>
          <cell r="C89">
            <v>97.87490992070602</v>
          </cell>
          <cell r="D89">
            <v>97.9351358578421</v>
          </cell>
          <cell r="E89">
            <v>98.09894973397041</v>
          </cell>
          <cell r="F89">
            <v>98.23365955498703</v>
          </cell>
          <cell r="G89">
            <v>98.20059280913675</v>
          </cell>
          <cell r="H89">
            <v>98.18448420701856</v>
          </cell>
          <cell r="I89">
            <v>98.12854531480085</v>
          </cell>
          <cell r="J89">
            <v>98.44353496615436</v>
          </cell>
          <cell r="K89">
            <v>98.3816658092676</v>
          </cell>
          <cell r="L89">
            <v>98.42981325486748</v>
          </cell>
          <cell r="M89">
            <v>98.51701806320531</v>
          </cell>
          <cell r="N89">
            <v>98.40580261126092</v>
          </cell>
          <cell r="O89">
            <v>98.6897503891647</v>
          </cell>
          <cell r="P89">
            <v>98.66403021088135</v>
          </cell>
          <cell r="Q89">
            <v>98.61591349541497</v>
          </cell>
          <cell r="R89">
            <v>98.65286820299515</v>
          </cell>
          <cell r="S89">
            <v>98.69256642954328</v>
          </cell>
          <cell r="T89">
            <v>98.651139038288</v>
          </cell>
          <cell r="U89">
            <v>98.73064919301603</v>
          </cell>
          <cell r="V89">
            <v>98.75707280920456</v>
          </cell>
          <cell r="W89">
            <v>98.72218495009508</v>
          </cell>
          <cell r="X89">
            <v>98.71511174364356</v>
          </cell>
          <cell r="Y89">
            <v>98.6979158167445</v>
          </cell>
          <cell r="Z89">
            <v>98.71976271234658</v>
          </cell>
          <cell r="AA89">
            <v>98.76818293379085</v>
          </cell>
          <cell r="AB89">
            <v>98.5598357647373</v>
          </cell>
          <cell r="AC89">
            <v>98.41770180630897</v>
          </cell>
          <cell r="AD89">
            <v>98.3134155556687</v>
          </cell>
          <cell r="AE89">
            <v>98.30525846827294</v>
          </cell>
          <cell r="AF89">
            <v>98.27410847487371</v>
          </cell>
          <cell r="AG89">
            <v>98.54809993421951</v>
          </cell>
          <cell r="AH89">
            <v>98.5833423230078</v>
          </cell>
          <cell r="AI89">
            <v>98.65072200111665</v>
          </cell>
          <cell r="AJ89">
            <v>98.67603467970311</v>
          </cell>
          <cell r="AK89">
            <v>98.64221218866194</v>
          </cell>
          <cell r="AL89">
            <v>98.52845989339917</v>
          </cell>
          <cell r="AM89">
            <v>98.41584617516065</v>
          </cell>
          <cell r="AN89">
            <v>98.46036524390354</v>
          </cell>
          <cell r="AO89">
            <v>98.4960619348706</v>
          </cell>
          <cell r="AP89">
            <v>98.27557208694174</v>
          </cell>
          <cell r="AQ89">
            <v>98.39405011485593</v>
          </cell>
          <cell r="AR89">
            <v>98.37168002055365</v>
          </cell>
          <cell r="AS89">
            <v>98.43902920262772</v>
          </cell>
          <cell r="AT89">
            <v>98.47211944242844</v>
          </cell>
          <cell r="AU89">
            <v>98.49114505201032</v>
          </cell>
          <cell r="AV89">
            <v>98.4252659502673</v>
          </cell>
          <cell r="AW89">
            <v>98.5257145605005</v>
          </cell>
          <cell r="AX89">
            <v>98.55610140730742</v>
          </cell>
          <cell r="AY89">
            <v>0</v>
          </cell>
        </row>
        <row r="90">
          <cell r="B90" t="str">
            <v>     v ostatných cudzích menách</v>
          </cell>
          <cell r="C90">
            <v>2.1250900792939604</v>
          </cell>
          <cell r="D90">
            <v>2.064864142157882</v>
          </cell>
          <cell r="E90">
            <v>1.9010502660295765</v>
          </cell>
          <cell r="F90">
            <v>1.7663404450129847</v>
          </cell>
          <cell r="G90">
            <v>1.7994071908632403</v>
          </cell>
          <cell r="H90">
            <v>1.8155157929814498</v>
          </cell>
          <cell r="I90">
            <v>1.871454685199144</v>
          </cell>
          <cell r="J90">
            <v>1.5564650338456598</v>
          </cell>
          <cell r="K90">
            <v>1.6183341907323991</v>
          </cell>
          <cell r="L90">
            <v>1.5701867451325235</v>
          </cell>
          <cell r="M90">
            <v>1.482981936794689</v>
          </cell>
          <cell r="N90">
            <v>1.5941973887390257</v>
          </cell>
          <cell r="O90">
            <v>1.310249610835289</v>
          </cell>
          <cell r="P90">
            <v>1.335969789118709</v>
          </cell>
          <cell r="Q90">
            <v>1.3840865045849968</v>
          </cell>
          <cell r="R90">
            <v>1.3471317970048795</v>
          </cell>
          <cell r="S90">
            <v>1.3074335704566997</v>
          </cell>
          <cell r="T90">
            <v>1.348860961712048</v>
          </cell>
          <cell r="U90">
            <v>1.2693508069839219</v>
          </cell>
          <cell r="V90">
            <v>1.2429271907954367</v>
          </cell>
          <cell r="W90">
            <v>1.2778150499049175</v>
          </cell>
          <cell r="X90">
            <v>1.2848882563564483</v>
          </cell>
          <cell r="Y90">
            <v>1.3020841832555057</v>
          </cell>
          <cell r="Z90">
            <v>1.2802372876534425</v>
          </cell>
          <cell r="AA90">
            <v>1.231817066209161</v>
          </cell>
          <cell r="AB90">
            <v>1.4401642352626847</v>
          </cell>
          <cell r="AC90">
            <v>1.5822981936910108</v>
          </cell>
          <cell r="AD90">
            <v>1.6865844443313132</v>
          </cell>
          <cell r="AE90">
            <v>1.6947415317270578</v>
          </cell>
          <cell r="AF90">
            <v>1.7258915251262732</v>
          </cell>
          <cell r="AG90">
            <v>1.4519000657804995</v>
          </cell>
          <cell r="AH90">
            <v>1.4166576769921952</v>
          </cell>
          <cell r="AI90">
            <v>1.3492779988833372</v>
          </cell>
          <cell r="AJ90">
            <v>1.3239653202969046</v>
          </cell>
          <cell r="AK90">
            <v>1.3577878113380695</v>
          </cell>
          <cell r="AL90">
            <v>1.4715401066008282</v>
          </cell>
          <cell r="AM90">
            <v>1.5841538248393139</v>
          </cell>
          <cell r="AN90">
            <v>1.5396347560964494</v>
          </cell>
          <cell r="AO90">
            <v>1.503938065129403</v>
          </cell>
          <cell r="AP90">
            <v>1.7244279130582445</v>
          </cell>
          <cell r="AQ90">
            <v>1.6059498851440688</v>
          </cell>
          <cell r="AR90">
            <v>1.6283199794463483</v>
          </cell>
          <cell r="AS90">
            <v>1.5609707973722664</v>
          </cell>
          <cell r="AT90">
            <v>1.5278805575715486</v>
          </cell>
          <cell r="AU90">
            <v>1.508854947989698</v>
          </cell>
          <cell r="AV90">
            <v>1.5747340497326887</v>
          </cell>
          <cell r="AW90">
            <v>1.4742854394994698</v>
          </cell>
          <cell r="AX90">
            <v>1.4438985926925862</v>
          </cell>
          <cell r="AY90">
            <v>0</v>
          </cell>
        </row>
        <row r="92">
          <cell r="B92" t="str">
            <v>Pohľadávky PFI voči súkromnému sektoru</v>
          </cell>
          <cell r="C92">
            <v>100</v>
          </cell>
          <cell r="D92">
            <v>100</v>
          </cell>
          <cell r="E92">
            <v>100</v>
          </cell>
          <cell r="F92">
            <v>100</v>
          </cell>
          <cell r="G92">
            <v>100</v>
          </cell>
          <cell r="H92">
            <v>100</v>
          </cell>
          <cell r="I92">
            <v>100</v>
          </cell>
          <cell r="J92">
            <v>100</v>
          </cell>
          <cell r="K92">
            <v>100</v>
          </cell>
          <cell r="L92">
            <v>100</v>
          </cell>
          <cell r="M92">
            <v>100</v>
          </cell>
          <cell r="N92">
            <v>100</v>
          </cell>
          <cell r="O92">
            <v>100</v>
          </cell>
          <cell r="P92">
            <v>100</v>
          </cell>
          <cell r="Q92">
            <v>100</v>
          </cell>
          <cell r="R92">
            <v>100</v>
          </cell>
          <cell r="S92">
            <v>100</v>
          </cell>
          <cell r="T92">
            <v>100</v>
          </cell>
          <cell r="U92">
            <v>100</v>
          </cell>
          <cell r="V92">
            <v>100</v>
          </cell>
          <cell r="W92">
            <v>100</v>
          </cell>
          <cell r="X92">
            <v>100</v>
          </cell>
          <cell r="Y92">
            <v>100</v>
          </cell>
          <cell r="Z92">
            <v>100</v>
          </cell>
          <cell r="AA92">
            <v>100</v>
          </cell>
          <cell r="AB92">
            <v>100</v>
          </cell>
          <cell r="AC92">
            <v>100</v>
          </cell>
          <cell r="AD92">
            <v>100</v>
          </cell>
          <cell r="AE92">
            <v>100</v>
          </cell>
          <cell r="AF92">
            <v>100</v>
          </cell>
          <cell r="AG92">
            <v>100</v>
          </cell>
          <cell r="AH92">
            <v>100</v>
          </cell>
          <cell r="AI92">
            <v>100</v>
          </cell>
          <cell r="AJ92">
            <v>100</v>
          </cell>
          <cell r="AK92">
            <v>100</v>
          </cell>
          <cell r="AL92">
            <v>100</v>
          </cell>
          <cell r="AM92">
            <v>100</v>
          </cell>
          <cell r="AN92">
            <v>100</v>
          </cell>
          <cell r="AO92">
            <v>100</v>
          </cell>
          <cell r="AP92">
            <v>100</v>
          </cell>
          <cell r="AQ92">
            <v>100</v>
          </cell>
          <cell r="AR92">
            <v>100</v>
          </cell>
          <cell r="AS92">
            <v>100</v>
          </cell>
          <cell r="AT92">
            <v>100</v>
          </cell>
          <cell r="AU92">
            <v>100</v>
          </cell>
          <cell r="AV92">
            <v>100</v>
          </cell>
          <cell r="AW92">
            <v>100</v>
          </cell>
          <cell r="AX92">
            <v>100</v>
          </cell>
          <cell r="AY92">
            <v>0</v>
          </cell>
        </row>
        <row r="93">
          <cell r="B93" t="str">
            <v>     do 1 roka</v>
          </cell>
          <cell r="C93">
            <v>32.69526113251227</v>
          </cell>
          <cell r="D93">
            <v>31.46964738571189</v>
          </cell>
          <cell r="E93">
            <v>32.12098004568617</v>
          </cell>
          <cell r="F93">
            <v>32.783535815846705</v>
          </cell>
          <cell r="G93">
            <v>32.85023117770612</v>
          </cell>
          <cell r="H93">
            <v>32.66268412106412</v>
          </cell>
          <cell r="I93">
            <v>32.383826394104595</v>
          </cell>
          <cell r="J93">
            <v>32.15447030663067</v>
          </cell>
          <cell r="K93">
            <v>31.877128678317845</v>
          </cell>
          <cell r="L93">
            <v>31.212852275462676</v>
          </cell>
          <cell r="M93">
            <v>31.655945368511308</v>
          </cell>
          <cell r="N93">
            <v>31.568505760557702</v>
          </cell>
          <cell r="O93">
            <v>31.472681617544872</v>
          </cell>
          <cell r="P93">
            <v>31.362246639452255</v>
          </cell>
          <cell r="Q93">
            <v>30.873873668245587</v>
          </cell>
          <cell r="R93">
            <v>30.69095814709192</v>
          </cell>
          <cell r="S93">
            <v>31.612565201300775</v>
          </cell>
          <cell r="T93">
            <v>31.9736855015402</v>
          </cell>
          <cell r="U93">
            <v>30.91009035546707</v>
          </cell>
          <cell r="V93">
            <v>30.42711297839629</v>
          </cell>
          <cell r="W93">
            <v>31.250141726437953</v>
          </cell>
          <cell r="X93">
            <v>31.032083869257686</v>
          </cell>
          <cell r="Y93">
            <v>30.68950823011</v>
          </cell>
          <cell r="Z93">
            <v>30.305395727873965</v>
          </cell>
          <cell r="AA93">
            <v>30.12148625474244</v>
          </cell>
          <cell r="AB93">
            <v>30.53426524232291</v>
          </cell>
          <cell r="AC93">
            <v>31.075595047942905</v>
          </cell>
          <cell r="AD93">
            <v>30.186655352047048</v>
          </cell>
          <cell r="AE93">
            <v>30.189872551935526</v>
          </cell>
          <cell r="AF93">
            <v>31.304056367044325</v>
          </cell>
          <cell r="AG93">
            <v>30.633173348221938</v>
          </cell>
          <cell r="AH93">
            <v>29.95856620979166</v>
          </cell>
          <cell r="AI93">
            <v>30.34184073652968</v>
          </cell>
          <cell r="AJ93">
            <v>30.47818119817692</v>
          </cell>
          <cell r="AK93">
            <v>30.888007523634855</v>
          </cell>
          <cell r="AL93">
            <v>30.597929243443666</v>
          </cell>
          <cell r="AM93">
            <v>30.8679094100433</v>
          </cell>
          <cell r="AN93">
            <v>30.92270641610208</v>
          </cell>
          <cell r="AO93">
            <v>31.10794565815859</v>
          </cell>
          <cell r="AP93">
            <v>30.6996454627668</v>
          </cell>
          <cell r="AQ93">
            <v>30.12668183361253</v>
          </cell>
          <cell r="AR93">
            <v>30.177572335163045</v>
          </cell>
          <cell r="AS93">
            <v>29.909305925633582</v>
          </cell>
          <cell r="AT93">
            <v>29.752446691675814</v>
          </cell>
          <cell r="AU93">
            <v>29.253541206827233</v>
          </cell>
          <cell r="AV93">
            <v>28.654184019589774</v>
          </cell>
          <cell r="AW93">
            <v>28.749645786859325</v>
          </cell>
          <cell r="AX93">
            <v>27.728930565939418</v>
          </cell>
          <cell r="AY93">
            <v>0</v>
          </cell>
        </row>
        <row r="94">
          <cell r="B94" t="str">
            <v>     od 1 do 5 rokov vrátane</v>
          </cell>
          <cell r="C94">
            <v>27.178680696494823</v>
          </cell>
          <cell r="D94">
            <v>27.65784336633758</v>
          </cell>
          <cell r="E94">
            <v>26.670171417696547</v>
          </cell>
          <cell r="F94">
            <v>25.35881369953803</v>
          </cell>
          <cell r="G94">
            <v>25.259559218034244</v>
          </cell>
          <cell r="H94">
            <v>24.934206153739392</v>
          </cell>
          <cell r="I94">
            <v>24.758979011196956</v>
          </cell>
          <cell r="J94">
            <v>24.52047640770269</v>
          </cell>
          <cell r="K94">
            <v>24.15438829599553</v>
          </cell>
          <cell r="L94">
            <v>24.223395253187554</v>
          </cell>
          <cell r="M94">
            <v>23.60023232739268</v>
          </cell>
          <cell r="N94">
            <v>23.120893309286085</v>
          </cell>
          <cell r="O94">
            <v>23.052238258949213</v>
          </cell>
          <cell r="P94">
            <v>22.782567513543125</v>
          </cell>
          <cell r="Q94">
            <v>23.036692396085495</v>
          </cell>
          <cell r="R94">
            <v>22.856715644750693</v>
          </cell>
          <cell r="S94">
            <v>23.204842264524896</v>
          </cell>
          <cell r="T94">
            <v>22.573963010534996</v>
          </cell>
          <cell r="U94">
            <v>22.410067394843836</v>
          </cell>
          <cell r="V94">
            <v>22.44707158480835</v>
          </cell>
          <cell r="W94">
            <v>21.233050806605885</v>
          </cell>
          <cell r="X94">
            <v>21.66117137279234</v>
          </cell>
          <cell r="Y94">
            <v>21.6982768415224</v>
          </cell>
          <cell r="Z94">
            <v>21.313962728987153</v>
          </cell>
          <cell r="AA94">
            <v>21.23843807166685</v>
          </cell>
          <cell r="AB94">
            <v>21.322334300444794</v>
          </cell>
          <cell r="AC94">
            <v>20.777593938165555</v>
          </cell>
          <cell r="AD94">
            <v>20.183898783128186</v>
          </cell>
          <cell r="AE94">
            <v>19.877735453323933</v>
          </cell>
          <cell r="AF94">
            <v>19.113430043642403</v>
          </cell>
          <cell r="AG94">
            <v>19.420241557214972</v>
          </cell>
          <cell r="AH94">
            <v>19.349186904040348</v>
          </cell>
          <cell r="AI94">
            <v>19.017519885630936</v>
          </cell>
          <cell r="AJ94">
            <v>18.89364694213575</v>
          </cell>
          <cell r="AK94">
            <v>18.838646488199164</v>
          </cell>
          <cell r="AL94">
            <v>19.115472005877457</v>
          </cell>
          <cell r="AM94">
            <v>19.25593314065473</v>
          </cell>
          <cell r="AN94">
            <v>19.012928872835953</v>
          </cell>
          <cell r="AO94">
            <v>18.776482338865467</v>
          </cell>
          <cell r="AP94">
            <v>18.599167603243753</v>
          </cell>
          <cell r="AQ94">
            <v>18.430622300958607</v>
          </cell>
          <cell r="AR94">
            <v>18.14218094872175</v>
          </cell>
          <cell r="AS94">
            <v>18.36778046529451</v>
          </cell>
          <cell r="AT94">
            <v>18.33097491051044</v>
          </cell>
          <cell r="AU94">
            <v>18.285334094942698</v>
          </cell>
          <cell r="AV94">
            <v>18.163098894495715</v>
          </cell>
          <cell r="AW94">
            <v>18.070525819943256</v>
          </cell>
          <cell r="AX94">
            <v>18.2444237778156</v>
          </cell>
          <cell r="AY94">
            <v>0</v>
          </cell>
        </row>
        <row r="95">
          <cell r="B95" t="str">
            <v>     nad 5 rokov</v>
          </cell>
          <cell r="C95">
            <v>40.12605817069159</v>
          </cell>
          <cell r="D95">
            <v>40.8725092477245</v>
          </cell>
          <cell r="E95">
            <v>41.20884853683629</v>
          </cell>
          <cell r="F95">
            <v>41.857650484758004</v>
          </cell>
          <cell r="G95">
            <v>41.89020960397966</v>
          </cell>
          <cell r="H95">
            <v>42.40310972499192</v>
          </cell>
          <cell r="I95">
            <v>42.85719459443234</v>
          </cell>
          <cell r="J95">
            <v>43.325053285535844</v>
          </cell>
          <cell r="K95">
            <v>43.96848302562273</v>
          </cell>
          <cell r="L95">
            <v>44.56375247153709</v>
          </cell>
          <cell r="M95">
            <v>44.74382230421874</v>
          </cell>
          <cell r="N95">
            <v>45.31060093057121</v>
          </cell>
          <cell r="O95">
            <v>45.47508012350592</v>
          </cell>
          <cell r="P95">
            <v>45.855185846715315</v>
          </cell>
          <cell r="Q95">
            <v>46.0894339358388</v>
          </cell>
          <cell r="R95">
            <v>46.45232620804577</v>
          </cell>
          <cell r="S95">
            <v>45.18259253379526</v>
          </cell>
          <cell r="T95">
            <v>45.452351487872086</v>
          </cell>
          <cell r="U95">
            <v>46.67984224952997</v>
          </cell>
          <cell r="V95">
            <v>47.125815436586585</v>
          </cell>
          <cell r="W95">
            <v>47.51680746695615</v>
          </cell>
          <cell r="X95">
            <v>47.30674475804795</v>
          </cell>
          <cell r="Y95">
            <v>47.6122149283676</v>
          </cell>
          <cell r="Z95">
            <v>48.38064154328247</v>
          </cell>
          <cell r="AA95">
            <v>48.64007567368523</v>
          </cell>
          <cell r="AB95">
            <v>48.14340045732652</v>
          </cell>
          <cell r="AC95">
            <v>48.14681101393809</v>
          </cell>
          <cell r="AD95">
            <v>49.62944586482478</v>
          </cell>
          <cell r="AE95">
            <v>49.932391994650786</v>
          </cell>
          <cell r="AF95">
            <v>49.5825135891823</v>
          </cell>
          <cell r="AG95">
            <v>49.94658509447764</v>
          </cell>
          <cell r="AH95">
            <v>50.69224688599855</v>
          </cell>
          <cell r="AI95">
            <v>50.640639377839356</v>
          </cell>
          <cell r="AJ95">
            <v>50.62817185972758</v>
          </cell>
          <cell r="AK95">
            <v>50.27334598800769</v>
          </cell>
          <cell r="AL95">
            <v>50.286598750640074</v>
          </cell>
          <cell r="AM95">
            <v>49.87615744926416</v>
          </cell>
          <cell r="AN95">
            <v>50.064364710987185</v>
          </cell>
          <cell r="AO95">
            <v>50.11557200297593</v>
          </cell>
          <cell r="AP95">
            <v>50.701186933844376</v>
          </cell>
          <cell r="AQ95">
            <v>51.44269586539271</v>
          </cell>
          <cell r="AR95">
            <v>51.68024671611521</v>
          </cell>
          <cell r="AS95">
            <v>51.72291360914115</v>
          </cell>
          <cell r="AT95">
            <v>51.91657839781373</v>
          </cell>
          <cell r="AU95">
            <v>52.461124698196215</v>
          </cell>
          <cell r="AV95">
            <v>53.18271708588104</v>
          </cell>
          <cell r="AW95">
            <v>53.17982839309803</v>
          </cell>
          <cell r="AX95">
            <v>54.026645656311736</v>
          </cell>
          <cell r="AY95">
            <v>0</v>
          </cell>
        </row>
        <row r="96">
          <cell r="AL96">
            <v>100</v>
          </cell>
        </row>
        <row r="98">
          <cell r="B98" t="str">
            <v>Precenenia (M2-12)</v>
          </cell>
          <cell r="C98">
            <v>38383</v>
          </cell>
          <cell r="D98">
            <v>38411</v>
          </cell>
          <cell r="E98">
            <v>38442</v>
          </cell>
          <cell r="F98">
            <v>38472</v>
          </cell>
          <cell r="G98">
            <v>38503</v>
          </cell>
          <cell r="H98">
            <v>38533</v>
          </cell>
          <cell r="I98">
            <v>38564</v>
          </cell>
          <cell r="J98">
            <v>38595</v>
          </cell>
          <cell r="K98">
            <v>38625</v>
          </cell>
          <cell r="L98">
            <v>38655</v>
          </cell>
          <cell r="M98">
            <v>38686</v>
          </cell>
          <cell r="N98">
            <v>38716</v>
          </cell>
          <cell r="O98">
            <v>38748</v>
          </cell>
          <cell r="P98">
            <v>38776</v>
          </cell>
          <cell r="Q98">
            <v>38807</v>
          </cell>
          <cell r="R98">
            <v>38837</v>
          </cell>
          <cell r="S98">
            <v>38868</v>
          </cell>
          <cell r="T98">
            <v>38898</v>
          </cell>
          <cell r="U98">
            <v>38929</v>
          </cell>
          <cell r="V98">
            <v>38960</v>
          </cell>
          <cell r="W98">
            <v>38990</v>
          </cell>
          <cell r="X98">
            <v>39021</v>
          </cell>
          <cell r="Y98">
            <v>39051</v>
          </cell>
          <cell r="Z98">
            <v>39082</v>
          </cell>
          <cell r="AA98">
            <v>39113</v>
          </cell>
          <cell r="AB98">
            <v>39141</v>
          </cell>
          <cell r="AC98">
            <v>39172</v>
          </cell>
          <cell r="AD98">
            <v>39202</v>
          </cell>
          <cell r="AE98">
            <v>39233</v>
          </cell>
          <cell r="AF98">
            <v>39263</v>
          </cell>
          <cell r="AG98">
            <v>39294</v>
          </cell>
          <cell r="AH98">
            <v>39325</v>
          </cell>
          <cell r="AI98">
            <v>39355</v>
          </cell>
          <cell r="AJ98">
            <v>39386</v>
          </cell>
          <cell r="AK98">
            <v>39416</v>
          </cell>
          <cell r="AL98">
            <v>39447</v>
          </cell>
          <cell r="AM98">
            <v>39478</v>
          </cell>
          <cell r="AN98">
            <v>39507</v>
          </cell>
          <cell r="AO98">
            <v>39538</v>
          </cell>
          <cell r="AP98">
            <v>39539</v>
          </cell>
          <cell r="AQ98">
            <v>39598</v>
          </cell>
          <cell r="AR98">
            <v>39629</v>
          </cell>
          <cell r="AS98">
            <v>39660</v>
          </cell>
          <cell r="AT98">
            <v>39691</v>
          </cell>
          <cell r="AU98">
            <v>39721</v>
          </cell>
          <cell r="AV98">
            <v>39752</v>
          </cell>
          <cell r="AW98">
            <v>39782</v>
          </cell>
          <cell r="AX98">
            <v>39813</v>
          </cell>
          <cell r="AY98">
            <v>39814</v>
          </cell>
        </row>
        <row r="99">
          <cell r="B99" t="str">
            <v>Pohľadávky PFI voči súkromnému sektoru</v>
          </cell>
          <cell r="C99">
            <v>-2.61783841</v>
          </cell>
          <cell r="D99">
            <v>-3.09745735</v>
          </cell>
          <cell r="E99">
            <v>-5.26737702</v>
          </cell>
          <cell r="F99">
            <v>-4.2475270499999995</v>
          </cell>
          <cell r="G99">
            <v>-8.335922459999999</v>
          </cell>
          <cell r="H99">
            <v>-4.6894377</v>
          </cell>
          <cell r="I99">
            <v>-17.28789086</v>
          </cell>
          <cell r="J99">
            <v>-8.693819289999999</v>
          </cell>
          <cell r="K99">
            <v>-4.5312022800000005</v>
          </cell>
          <cell r="L99">
            <v>-8.749717850000001</v>
          </cell>
          <cell r="M99">
            <v>-4.45774415</v>
          </cell>
          <cell r="N99">
            <v>-69.28397398</v>
          </cell>
          <cell r="O99">
            <v>-4.47882228</v>
          </cell>
          <cell r="P99">
            <v>-3.70215097</v>
          </cell>
          <cell r="Q99">
            <v>-13.27053044</v>
          </cell>
          <cell r="R99">
            <v>-6.91054239</v>
          </cell>
          <cell r="S99">
            <v>-16.1495386</v>
          </cell>
          <cell r="T99">
            <v>-7.89155547</v>
          </cell>
          <cell r="U99">
            <v>-6.2598088</v>
          </cell>
          <cell r="V99">
            <v>-3.44612627</v>
          </cell>
          <cell r="W99">
            <v>-9.6468499</v>
          </cell>
          <cell r="X99">
            <v>-54.478556729999994</v>
          </cell>
          <cell r="Y99">
            <v>-16.60509195</v>
          </cell>
          <cell r="Z99">
            <v>-22.50232357</v>
          </cell>
          <cell r="AA99">
            <v>-3.62613689</v>
          </cell>
          <cell r="AB99">
            <v>-13.53760871</v>
          </cell>
          <cell r="AC99">
            <v>-9.51341034</v>
          </cell>
          <cell r="AD99">
            <v>-8.5191197</v>
          </cell>
          <cell r="AE99">
            <v>-2.33764854</v>
          </cell>
          <cell r="AF99">
            <v>-4.0965943</v>
          </cell>
          <cell r="AG99">
            <v>-138.54683662</v>
          </cell>
          <cell r="AH99">
            <v>-2.88807011</v>
          </cell>
          <cell r="AI99">
            <v>-3.0822213400000003</v>
          </cell>
          <cell r="AJ99">
            <v>-6.6445927099999995</v>
          </cell>
          <cell r="AK99">
            <v>-4.793401050000001</v>
          </cell>
          <cell r="AL99">
            <v>-19.35002987</v>
          </cell>
          <cell r="AM99">
            <v>-5.856834630000001</v>
          </cell>
          <cell r="AN99">
            <v>-0.5485627</v>
          </cell>
          <cell r="AO99">
            <v>-1.06336719</v>
          </cell>
          <cell r="AP99">
            <v>-2.07325898</v>
          </cell>
          <cell r="AQ99">
            <v>-1.43477395</v>
          </cell>
          <cell r="AR99">
            <v>-3.3378809</v>
          </cell>
          <cell r="AS99">
            <v>-0.34641174</v>
          </cell>
          <cell r="AT99">
            <v>-4.74775941</v>
          </cell>
          <cell r="AU99">
            <v>-0.31447917999999997</v>
          </cell>
          <cell r="AV99">
            <v>-13.28377481</v>
          </cell>
          <cell r="AW99">
            <v>-6.38435239</v>
          </cell>
          <cell r="AX99">
            <v>-32.92448384</v>
          </cell>
          <cell r="AY99">
            <v>-0.28</v>
          </cell>
        </row>
        <row r="100">
          <cell r="B100" t="str">
            <v>  Nefinančné spoločnosti</v>
          </cell>
          <cell r="C100">
            <v>-1.84305915</v>
          </cell>
          <cell r="D100">
            <v>-2.11634469</v>
          </cell>
          <cell r="E100">
            <v>-3.9727145999999998</v>
          </cell>
          <cell r="F100">
            <v>-2.70420899</v>
          </cell>
          <cell r="G100">
            <v>-5.5501228199999995</v>
          </cell>
          <cell r="H100">
            <v>-2.78354246</v>
          </cell>
          <cell r="I100">
            <v>-12.55370776</v>
          </cell>
          <cell r="J100">
            <v>-5.5597822500000005</v>
          </cell>
          <cell r="K100">
            <v>-1.45452433</v>
          </cell>
          <cell r="L100">
            <v>-6.68223461</v>
          </cell>
          <cell r="M100">
            <v>-1.4197371</v>
          </cell>
          <cell r="N100">
            <v>-61.2347142</v>
          </cell>
          <cell r="O100">
            <v>-1.81218881</v>
          </cell>
          <cell r="P100">
            <v>-0.05420567</v>
          </cell>
          <cell r="Q100">
            <v>-8.63088362</v>
          </cell>
          <cell r="R100">
            <v>-2.3100644000000004</v>
          </cell>
          <cell r="S100">
            <v>-8.20925446</v>
          </cell>
          <cell r="T100">
            <v>-3.4581756599999998</v>
          </cell>
          <cell r="U100">
            <v>-3.30146717</v>
          </cell>
          <cell r="V100">
            <v>-0.23657306</v>
          </cell>
          <cell r="W100">
            <v>-7.0321649100000005</v>
          </cell>
          <cell r="X100">
            <v>-50.959868549999996</v>
          </cell>
          <cell r="Y100">
            <v>-3.7123415</v>
          </cell>
          <cell r="Z100">
            <v>-16.70400983</v>
          </cell>
          <cell r="AA100">
            <v>-0.7295359499999999</v>
          </cell>
          <cell r="AB100">
            <v>-10.0911837</v>
          </cell>
          <cell r="AC100">
            <v>-4.80757485</v>
          </cell>
          <cell r="AD100">
            <v>-3.5660227</v>
          </cell>
          <cell r="AE100">
            <v>-0.26458873</v>
          </cell>
          <cell r="AF100">
            <v>-0.59759012</v>
          </cell>
          <cell r="AG100">
            <v>-134.70596827</v>
          </cell>
          <cell r="AH100">
            <v>-0.57953263</v>
          </cell>
          <cell r="AI100">
            <v>-0.52924384</v>
          </cell>
          <cell r="AJ100">
            <v>-0.68399389</v>
          </cell>
          <cell r="AK100">
            <v>-0.59516697</v>
          </cell>
          <cell r="AL100">
            <v>-4.6485427900000005</v>
          </cell>
          <cell r="AM100">
            <v>-0.31192326000000004</v>
          </cell>
          <cell r="AN100">
            <v>-0.08271924</v>
          </cell>
          <cell r="AO100">
            <v>-0.36639447999999997</v>
          </cell>
          <cell r="AP100">
            <v>-1.4711212900000001</v>
          </cell>
          <cell r="AQ100">
            <v>-1.2481577400000001</v>
          </cell>
          <cell r="AR100">
            <v>-0.16026024</v>
          </cell>
          <cell r="AS100">
            <v>-0.02306977</v>
          </cell>
          <cell r="AT100">
            <v>-0.42275775</v>
          </cell>
          <cell r="AU100">
            <v>-0.04355041999999999</v>
          </cell>
          <cell r="AV100">
            <v>-0.13456815</v>
          </cell>
          <cell r="AW100">
            <v>-2.70952002</v>
          </cell>
          <cell r="AX100">
            <v>-27.47371042</v>
          </cell>
          <cell r="AY100">
            <v>-0.03</v>
          </cell>
        </row>
        <row r="101">
          <cell r="B101" t="str">
            <v>     do 1 roka</v>
          </cell>
          <cell r="C101">
            <v>-1.3897298</v>
          </cell>
          <cell r="D101">
            <v>-1.54102768</v>
          </cell>
          <cell r="E101">
            <v>-0.20583548999999998</v>
          </cell>
          <cell r="F101">
            <v>-0.12480912999999999</v>
          </cell>
          <cell r="G101">
            <v>-4.81743345</v>
          </cell>
          <cell r="H101">
            <v>-0.51095399</v>
          </cell>
          <cell r="I101">
            <v>-11.927902809999999</v>
          </cell>
          <cell r="J101">
            <v>-2.61159796</v>
          </cell>
          <cell r="K101">
            <v>-0.4443006</v>
          </cell>
          <cell r="L101">
            <v>-1.31016398</v>
          </cell>
          <cell r="M101">
            <v>-0.06150833</v>
          </cell>
          <cell r="N101">
            <v>-9.10675164</v>
          </cell>
          <cell r="O101">
            <v>-0.01546837</v>
          </cell>
          <cell r="P101">
            <v>-0.0338578</v>
          </cell>
          <cell r="Q101">
            <v>-0.56512647</v>
          </cell>
          <cell r="R101">
            <v>-1.18980283</v>
          </cell>
          <cell r="S101">
            <v>-5.10817898</v>
          </cell>
          <cell r="T101">
            <v>-2.0649936899999997</v>
          </cell>
          <cell r="U101">
            <v>-2.95326296</v>
          </cell>
          <cell r="V101">
            <v>-0.23657306</v>
          </cell>
          <cell r="W101">
            <v>-0.25409945</v>
          </cell>
          <cell r="X101">
            <v>-46.14585408</v>
          </cell>
          <cell r="Y101">
            <v>-0.3624444</v>
          </cell>
          <cell r="Z101">
            <v>-12.915255929999999</v>
          </cell>
          <cell r="AA101">
            <v>-0.07621324</v>
          </cell>
          <cell r="AB101">
            <v>-3.98227445</v>
          </cell>
          <cell r="AC101">
            <v>-2.90031866</v>
          </cell>
          <cell r="AD101">
            <v>-2.0609772299999998</v>
          </cell>
          <cell r="AE101">
            <v>-0.041060879999999994</v>
          </cell>
          <cell r="AF101">
            <v>-0.21164443</v>
          </cell>
          <cell r="AG101">
            <v>-134.49113722</v>
          </cell>
          <cell r="AH101">
            <v>-0.18432583</v>
          </cell>
          <cell r="AI101">
            <v>-0.1053243</v>
          </cell>
          <cell r="AJ101">
            <v>-0.20769434999999997</v>
          </cell>
          <cell r="AK101">
            <v>-0.039666730000000004</v>
          </cell>
          <cell r="AL101">
            <v>-3.18273252</v>
          </cell>
          <cell r="AM101">
            <v>-0.31192326000000004</v>
          </cell>
          <cell r="AN101">
            <v>-0.027219010000000002</v>
          </cell>
          <cell r="AO101">
            <v>-0.3542787</v>
          </cell>
          <cell r="AP101">
            <v>-0.026090420000000003</v>
          </cell>
          <cell r="AQ101">
            <v>-0.92561243</v>
          </cell>
          <cell r="AR101">
            <v>-0.15567948</v>
          </cell>
          <cell r="AS101">
            <v>-0.02306977</v>
          </cell>
          <cell r="AT101">
            <v>-0.02416517</v>
          </cell>
          <cell r="AU101">
            <v>-0.0371108</v>
          </cell>
          <cell r="AV101">
            <v>-0.05042156</v>
          </cell>
          <cell r="AW101">
            <v>-2.70952002</v>
          </cell>
          <cell r="AX101">
            <v>-9.50082985</v>
          </cell>
          <cell r="AY101">
            <v>-0.03</v>
          </cell>
        </row>
        <row r="102">
          <cell r="B102" t="str">
            <v>     1 až 5 rokov</v>
          </cell>
          <cell r="C102">
            <v>-0.027716920000000003</v>
          </cell>
          <cell r="D102">
            <v>-0.22704641</v>
          </cell>
          <cell r="E102">
            <v>-2.5829184100000004</v>
          </cell>
          <cell r="F102">
            <v>-0.10399655</v>
          </cell>
          <cell r="G102">
            <v>0.01752639</v>
          </cell>
          <cell r="H102">
            <v>-0.31411405000000003</v>
          </cell>
          <cell r="I102">
            <v>-0.6258049499999999</v>
          </cell>
          <cell r="J102">
            <v>-2.58796389</v>
          </cell>
          <cell r="K102">
            <v>-1.01022373</v>
          </cell>
          <cell r="L102">
            <v>-5.358959039999999</v>
          </cell>
          <cell r="M102">
            <v>-1.35822877</v>
          </cell>
          <cell r="N102">
            <v>-16.19388568</v>
          </cell>
          <cell r="O102">
            <v>-0.0004979100000000001</v>
          </cell>
          <cell r="P102">
            <v>-0.02034787</v>
          </cell>
          <cell r="Q102">
            <v>-0.9020115500000001</v>
          </cell>
          <cell r="R102">
            <v>-0.701985</v>
          </cell>
          <cell r="S102">
            <v>-1.74580097</v>
          </cell>
          <cell r="T102">
            <v>-1.1183363199999998</v>
          </cell>
          <cell r="U102">
            <v>-0.34820421</v>
          </cell>
          <cell r="V102">
            <v>0</v>
          </cell>
          <cell r="W102">
            <v>-0.25828188</v>
          </cell>
          <cell r="X102">
            <v>-0.26624842</v>
          </cell>
          <cell r="Y102">
            <v>-3.3498971</v>
          </cell>
          <cell r="Z102">
            <v>-3.2142667499999997</v>
          </cell>
          <cell r="AA102">
            <v>-0.19979419999999998</v>
          </cell>
          <cell r="AB102">
            <v>-5.77985793</v>
          </cell>
          <cell r="AC102">
            <v>-1.7964217</v>
          </cell>
          <cell r="AD102">
            <v>-0.6873464800000001</v>
          </cell>
          <cell r="AE102">
            <v>-0.10080992999999999</v>
          </cell>
          <cell r="AF102">
            <v>-0.10077674</v>
          </cell>
          <cell r="AG102">
            <v>-0.06758282</v>
          </cell>
          <cell r="AH102">
            <v>-0.0180243</v>
          </cell>
          <cell r="AI102">
            <v>-0.42391954</v>
          </cell>
          <cell r="AJ102">
            <v>-0.35072695</v>
          </cell>
          <cell r="AK102">
            <v>-0.025625710000000003</v>
          </cell>
          <cell r="AL102">
            <v>-1.20829184</v>
          </cell>
          <cell r="AM102">
            <v>0</v>
          </cell>
          <cell r="AN102">
            <v>-0.055500230000000005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-0.08414658</v>
          </cell>
          <cell r="AW102">
            <v>0</v>
          </cell>
          <cell r="AX102">
            <v>-0.85633672</v>
          </cell>
          <cell r="AY102">
            <v>0</v>
          </cell>
        </row>
        <row r="103">
          <cell r="B103" t="str">
            <v>     nad 5 rokov</v>
          </cell>
          <cell r="C103">
            <v>-0.42561243000000004</v>
          </cell>
          <cell r="D103">
            <v>-0.3482706</v>
          </cell>
          <cell r="E103">
            <v>-1.1839607</v>
          </cell>
          <cell r="F103">
            <v>-2.4754033100000004</v>
          </cell>
          <cell r="G103">
            <v>-0.75021576</v>
          </cell>
          <cell r="H103">
            <v>-1.95847441</v>
          </cell>
          <cell r="I103">
            <v>0</v>
          </cell>
          <cell r="J103">
            <v>-0.36022041</v>
          </cell>
          <cell r="K103">
            <v>0</v>
          </cell>
          <cell r="L103">
            <v>-0.0131116</v>
          </cell>
          <cell r="M103">
            <v>0</v>
          </cell>
          <cell r="N103">
            <v>-35.93407688</v>
          </cell>
          <cell r="O103">
            <v>-1.79622253</v>
          </cell>
          <cell r="P103">
            <v>0</v>
          </cell>
          <cell r="Q103">
            <v>-7.1637456</v>
          </cell>
          <cell r="R103">
            <v>-0.41827657</v>
          </cell>
          <cell r="S103">
            <v>-1.3552745099999999</v>
          </cell>
          <cell r="T103">
            <v>-0.27484565</v>
          </cell>
          <cell r="U103">
            <v>0</v>
          </cell>
          <cell r="V103">
            <v>0</v>
          </cell>
          <cell r="W103">
            <v>-6.51978358</v>
          </cell>
          <cell r="X103">
            <v>-4.54776605</v>
          </cell>
          <cell r="Y103">
            <v>0</v>
          </cell>
          <cell r="Z103">
            <v>-0.5744871500000001</v>
          </cell>
          <cell r="AA103">
            <v>-0.45352851</v>
          </cell>
          <cell r="AB103">
            <v>-0.32905132</v>
          </cell>
          <cell r="AC103">
            <v>-0.1108345</v>
          </cell>
          <cell r="AD103">
            <v>-0.817699</v>
          </cell>
          <cell r="AE103">
            <v>-0.12271792000000001</v>
          </cell>
          <cell r="AF103">
            <v>-0.28516896</v>
          </cell>
          <cell r="AG103">
            <v>-0.14724822</v>
          </cell>
          <cell r="AH103">
            <v>-0.37718250000000003</v>
          </cell>
          <cell r="AI103">
            <v>0</v>
          </cell>
          <cell r="AJ103">
            <v>-0.1255726</v>
          </cell>
          <cell r="AK103">
            <v>-0.5298745300000001</v>
          </cell>
          <cell r="AL103">
            <v>-0.25751841999999997</v>
          </cell>
          <cell r="AM103">
            <v>0</v>
          </cell>
          <cell r="AN103">
            <v>0</v>
          </cell>
          <cell r="AO103">
            <v>-0.012115780000000001</v>
          </cell>
          <cell r="AP103">
            <v>-1.44503087</v>
          </cell>
          <cell r="AQ103">
            <v>-0.32254531</v>
          </cell>
          <cell r="AR103">
            <v>-0.00458076</v>
          </cell>
          <cell r="AS103">
            <v>0</v>
          </cell>
          <cell r="AT103">
            <v>-0.39859258</v>
          </cell>
          <cell r="AU103">
            <v>-0.00643962</v>
          </cell>
          <cell r="AV103">
            <v>0</v>
          </cell>
          <cell r="AW103">
            <v>0</v>
          </cell>
          <cell r="AX103">
            <v>-17.11654385</v>
          </cell>
          <cell r="AY103">
            <v>0</v>
          </cell>
        </row>
        <row r="104">
          <cell r="B104" t="str">
            <v>  Finančné spoločnosti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-0.52668791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-5.57272788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-6.639E-05</v>
          </cell>
          <cell r="AX104">
            <v>-0.00019916</v>
          </cell>
          <cell r="AY104">
            <v>-0.072</v>
          </cell>
        </row>
        <row r="105">
          <cell r="B105" t="str">
            <v>  Poisťovne a penzijné fondy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-3.319E-05</v>
          </cell>
          <cell r="AE105">
            <v>0</v>
          </cell>
          <cell r="AF105">
            <v>-3.319E-05</v>
          </cell>
          <cell r="AG105">
            <v>-3.319E-05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</row>
        <row r="106">
          <cell r="B106" t="str">
            <v>  Domácnosti a neziskové inštitúcie slúžiace domácnostiam</v>
          </cell>
          <cell r="C106">
            <v>-0.77477926</v>
          </cell>
          <cell r="D106">
            <v>-0.98111267</v>
          </cell>
          <cell r="E106">
            <v>-1.29466242</v>
          </cell>
          <cell r="F106">
            <v>-1.54331806</v>
          </cell>
          <cell r="G106">
            <v>-2.78579964</v>
          </cell>
          <cell r="H106">
            <v>-1.90589524</v>
          </cell>
          <cell r="I106">
            <v>-4.7341831</v>
          </cell>
          <cell r="J106">
            <v>-3.13403704</v>
          </cell>
          <cell r="K106">
            <v>-3.07667796</v>
          </cell>
          <cell r="L106">
            <v>-2.06748324</v>
          </cell>
          <cell r="M106">
            <v>-3.03800705</v>
          </cell>
          <cell r="N106">
            <v>-8.04925979</v>
          </cell>
          <cell r="O106">
            <v>-2.66663347</v>
          </cell>
          <cell r="P106">
            <v>-3.6479453</v>
          </cell>
          <cell r="Q106">
            <v>-4.63964681</v>
          </cell>
          <cell r="R106">
            <v>-4.600477989999999</v>
          </cell>
          <cell r="S106">
            <v>-7.94028413</v>
          </cell>
          <cell r="T106">
            <v>-4.43337981</v>
          </cell>
          <cell r="U106">
            <v>-2.95834163</v>
          </cell>
          <cell r="V106">
            <v>-3.2095532199999997</v>
          </cell>
          <cell r="W106">
            <v>-2.6146849899999998</v>
          </cell>
          <cell r="X106">
            <v>-3.5186881700000003</v>
          </cell>
          <cell r="Y106">
            <v>-12.36606254</v>
          </cell>
          <cell r="Z106">
            <v>-5.798313749999999</v>
          </cell>
          <cell r="AA106">
            <v>-2.89660094</v>
          </cell>
          <cell r="AB106">
            <v>-3.44642501</v>
          </cell>
          <cell r="AC106">
            <v>-4.7058355</v>
          </cell>
          <cell r="AD106">
            <v>-4.9530638</v>
          </cell>
          <cell r="AE106">
            <v>-2.07305981</v>
          </cell>
          <cell r="AF106">
            <v>-3.4989709899999997</v>
          </cell>
          <cell r="AG106">
            <v>-3.8408351599999997</v>
          </cell>
          <cell r="AH106">
            <v>-2.30853747</v>
          </cell>
          <cell r="AI106">
            <v>-2.5529774900000004</v>
          </cell>
          <cell r="AJ106">
            <v>-5.96059882</v>
          </cell>
          <cell r="AK106">
            <v>-4.19823408</v>
          </cell>
          <cell r="AL106">
            <v>-9.128759200000001</v>
          </cell>
          <cell r="AM106">
            <v>-5.54491137</v>
          </cell>
          <cell r="AN106">
            <v>-0.46584346000000004</v>
          </cell>
          <cell r="AO106">
            <v>-0.69697271</v>
          </cell>
          <cell r="AP106">
            <v>-0.6021376900000001</v>
          </cell>
          <cell r="AQ106">
            <v>-0.18661621</v>
          </cell>
          <cell r="AR106">
            <v>-3.17762066</v>
          </cell>
          <cell r="AS106">
            <v>-0.32334196</v>
          </cell>
          <cell r="AT106">
            <v>-4.32500166</v>
          </cell>
          <cell r="AU106">
            <v>-0.27092876</v>
          </cell>
          <cell r="AV106">
            <v>-13.149206670000002</v>
          </cell>
          <cell r="AW106">
            <v>-3.6747659799999997</v>
          </cell>
          <cell r="AX106">
            <v>-5.45057426</v>
          </cell>
          <cell r="AY106">
            <v>-0.178</v>
          </cell>
        </row>
        <row r="107">
          <cell r="B107" t="str">
            <v>     spotrebiteľské úvery</v>
          </cell>
          <cell r="C107">
            <v>-0.89952201</v>
          </cell>
          <cell r="D107">
            <v>-0.8137821199999999</v>
          </cell>
          <cell r="E107">
            <v>-1.07707628</v>
          </cell>
          <cell r="F107">
            <v>-1.25944367</v>
          </cell>
          <cell r="G107">
            <v>-1.2042089900000001</v>
          </cell>
          <cell r="H107">
            <v>-1.3176657999999999</v>
          </cell>
          <cell r="I107">
            <v>-1.18535484</v>
          </cell>
          <cell r="J107">
            <v>-1.6221204299999998</v>
          </cell>
          <cell r="K107">
            <v>-2.11710815</v>
          </cell>
          <cell r="L107">
            <v>-1.7964217</v>
          </cell>
          <cell r="M107">
            <v>-2.09111731</v>
          </cell>
          <cell r="N107">
            <v>-1.8739295</v>
          </cell>
          <cell r="O107">
            <v>-1.86280953</v>
          </cell>
          <cell r="P107">
            <v>-2.56628826</v>
          </cell>
          <cell r="Q107">
            <v>-2.7048064800000002</v>
          </cell>
          <cell r="R107">
            <v>-2.5223727</v>
          </cell>
          <cell r="S107">
            <v>-2.84910044</v>
          </cell>
          <cell r="T107">
            <v>-2.5358494300000003</v>
          </cell>
          <cell r="U107">
            <v>-2.4805151700000003</v>
          </cell>
          <cell r="V107">
            <v>-1.56409746</v>
          </cell>
          <cell r="W107">
            <v>-1.83920866</v>
          </cell>
          <cell r="X107">
            <v>-2.32629622</v>
          </cell>
          <cell r="Y107">
            <v>-7.0600478</v>
          </cell>
          <cell r="Z107">
            <v>-2.5564296599999996</v>
          </cell>
          <cell r="AA107">
            <v>-2.1904335099999996</v>
          </cell>
          <cell r="AB107">
            <v>-0.77215694</v>
          </cell>
          <cell r="AC107">
            <v>-2.5234349099999998</v>
          </cell>
          <cell r="AD107">
            <v>-2.5611432</v>
          </cell>
          <cell r="AE107">
            <v>-0.13898294000000003</v>
          </cell>
          <cell r="AF107">
            <v>-1.0771094700000001</v>
          </cell>
          <cell r="AG107">
            <v>-1.4513045199999999</v>
          </cell>
          <cell r="AH107">
            <v>-1.8789417800000001</v>
          </cell>
          <cell r="AI107">
            <v>-1.8798712100000001</v>
          </cell>
          <cell r="AJ107">
            <v>-3.21582686</v>
          </cell>
          <cell r="AK107">
            <v>-2.25227378</v>
          </cell>
          <cell r="AL107">
            <v>-2.06542521</v>
          </cell>
          <cell r="AM107">
            <v>-0.96053243</v>
          </cell>
          <cell r="AN107">
            <v>-0.11906659</v>
          </cell>
          <cell r="AO107">
            <v>-0.64436035</v>
          </cell>
          <cell r="AP107">
            <v>-0.09403837</v>
          </cell>
          <cell r="AQ107">
            <v>-0.11003784</v>
          </cell>
          <cell r="AR107">
            <v>-3.04082852</v>
          </cell>
          <cell r="AS107">
            <v>-0.09420434</v>
          </cell>
          <cell r="AT107">
            <v>-4.01566753</v>
          </cell>
          <cell r="AU107">
            <v>-0.17778663</v>
          </cell>
          <cell r="AV107">
            <v>-11.78340968</v>
          </cell>
          <cell r="AW107">
            <v>-2.36802098</v>
          </cell>
          <cell r="AX107">
            <v>-2.77909447</v>
          </cell>
          <cell r="AY107">
            <v>-0.112</v>
          </cell>
        </row>
        <row r="108">
          <cell r="B108" t="str">
            <v>     úvery na bývanie</v>
          </cell>
          <cell r="C108">
            <v>0.25612428</v>
          </cell>
          <cell r="D108">
            <v>-0.0008962400000000001</v>
          </cell>
          <cell r="E108">
            <v>-0.0033525900000000003</v>
          </cell>
          <cell r="F108">
            <v>-0.0769435</v>
          </cell>
          <cell r="G108">
            <v>-1.3830578199999999</v>
          </cell>
          <cell r="H108">
            <v>-0.28609839</v>
          </cell>
          <cell r="I108">
            <v>-0.49140278</v>
          </cell>
          <cell r="J108">
            <v>-0.58344951</v>
          </cell>
          <cell r="K108">
            <v>-0.68296488</v>
          </cell>
          <cell r="L108">
            <v>-0.03920202</v>
          </cell>
          <cell r="M108">
            <v>-0.32141672</v>
          </cell>
          <cell r="N108">
            <v>-1.8584279400000001</v>
          </cell>
          <cell r="O108">
            <v>-0.05337582</v>
          </cell>
          <cell r="P108">
            <v>-0.82012215</v>
          </cell>
          <cell r="Q108">
            <v>-0.76024032</v>
          </cell>
          <cell r="R108">
            <v>-0.17841731</v>
          </cell>
          <cell r="S108">
            <v>-0.99379274</v>
          </cell>
          <cell r="T108">
            <v>-0.38909912</v>
          </cell>
          <cell r="U108">
            <v>-0.24105424</v>
          </cell>
          <cell r="V108">
            <v>-1.12998739</v>
          </cell>
          <cell r="W108">
            <v>-0.43095665000000005</v>
          </cell>
          <cell r="X108">
            <v>-0.52230631</v>
          </cell>
          <cell r="Y108">
            <v>-0.12723229</v>
          </cell>
          <cell r="Z108">
            <v>-1.65226051</v>
          </cell>
          <cell r="AA108">
            <v>-0.0047135400000000004</v>
          </cell>
          <cell r="AB108">
            <v>-0.90616079</v>
          </cell>
          <cell r="AC108">
            <v>-1.48157738</v>
          </cell>
          <cell r="AD108">
            <v>-0.60197172</v>
          </cell>
          <cell r="AE108">
            <v>-1.91133904</v>
          </cell>
          <cell r="AF108">
            <v>-0.71937861</v>
          </cell>
          <cell r="AG108">
            <v>-1.31653721</v>
          </cell>
          <cell r="AH108">
            <v>-0.40838478</v>
          </cell>
          <cell r="AI108">
            <v>-0.14485826</v>
          </cell>
          <cell r="AJ108">
            <v>-2.36427007</v>
          </cell>
          <cell r="AK108">
            <v>-0.06396468</v>
          </cell>
          <cell r="AL108">
            <v>-1.70095598</v>
          </cell>
          <cell r="AM108">
            <v>-0.08142468</v>
          </cell>
          <cell r="AN108">
            <v>-0.06894377</v>
          </cell>
          <cell r="AO108">
            <v>-0.02755095</v>
          </cell>
          <cell r="AP108">
            <v>-0.06675297000000001</v>
          </cell>
          <cell r="AQ108">
            <v>-0.04557525</v>
          </cell>
          <cell r="AR108">
            <v>-0.07973179</v>
          </cell>
          <cell r="AS108">
            <v>-0.07488548</v>
          </cell>
          <cell r="AT108">
            <v>-0.27597424</v>
          </cell>
          <cell r="AU108">
            <v>-0.06562438</v>
          </cell>
          <cell r="AV108">
            <v>-0.06535882999999999</v>
          </cell>
          <cell r="AW108">
            <v>-0.7852021499999999</v>
          </cell>
          <cell r="AX108">
            <v>-0.12786298</v>
          </cell>
          <cell r="AY108">
            <v>0</v>
          </cell>
        </row>
        <row r="109">
          <cell r="B109" t="str">
            <v>     ostatné úvery</v>
          </cell>
          <cell r="C109">
            <v>-0.13138153</v>
          </cell>
          <cell r="D109">
            <v>-0.16643431</v>
          </cell>
          <cell r="E109">
            <v>-0.21423355</v>
          </cell>
          <cell r="F109">
            <v>-0.20693089</v>
          </cell>
          <cell r="G109">
            <v>-0.19853283</v>
          </cell>
          <cell r="H109">
            <v>-0.30213105</v>
          </cell>
          <cell r="I109">
            <v>-3.05742548</v>
          </cell>
          <cell r="J109">
            <v>-0.9284671</v>
          </cell>
          <cell r="K109">
            <v>-0.27660493</v>
          </cell>
          <cell r="L109">
            <v>-0.23185952</v>
          </cell>
          <cell r="M109">
            <v>-0.62547302</v>
          </cell>
          <cell r="N109">
            <v>-4.31690235</v>
          </cell>
          <cell r="O109">
            <v>-0.75044812</v>
          </cell>
          <cell r="P109">
            <v>-0.26153489</v>
          </cell>
          <cell r="Q109">
            <v>-1.17460001</v>
          </cell>
          <cell r="R109">
            <v>-1.89968798</v>
          </cell>
          <cell r="S109">
            <v>-4.09739095</v>
          </cell>
          <cell r="T109">
            <v>-1.50843126</v>
          </cell>
          <cell r="U109">
            <v>-0.23677222</v>
          </cell>
          <cell r="V109">
            <v>-0.5154683699999999</v>
          </cell>
          <cell r="W109">
            <v>-0.34451968</v>
          </cell>
          <cell r="X109">
            <v>-0.67008564</v>
          </cell>
          <cell r="Y109">
            <v>-5.17878245</v>
          </cell>
          <cell r="Z109">
            <v>-1.58962358</v>
          </cell>
          <cell r="AA109">
            <v>-0.70145389</v>
          </cell>
          <cell r="AB109">
            <v>-1.7681072800000002</v>
          </cell>
          <cell r="AC109">
            <v>-0.70082321</v>
          </cell>
          <cell r="AD109">
            <v>-1.7899488799999999</v>
          </cell>
          <cell r="AE109">
            <v>-0.02273783</v>
          </cell>
          <cell r="AF109">
            <v>-1.7024829099999998</v>
          </cell>
          <cell r="AG109">
            <v>-1.07299343</v>
          </cell>
          <cell r="AH109">
            <v>-0.02121091</v>
          </cell>
          <cell r="AI109">
            <v>-0.52824802</v>
          </cell>
          <cell r="AJ109">
            <v>-0.38050189</v>
          </cell>
          <cell r="AK109">
            <v>-1.8819956199999999</v>
          </cell>
          <cell r="AL109">
            <v>-5.3623780100000005</v>
          </cell>
          <cell r="AM109">
            <v>-4.50295426</v>
          </cell>
          <cell r="AN109">
            <v>-0.2778331</v>
          </cell>
          <cell r="AO109">
            <v>-0.02506141</v>
          </cell>
          <cell r="AP109">
            <v>-0.44134635</v>
          </cell>
          <cell r="AQ109">
            <v>-0.03100312</v>
          </cell>
          <cell r="AR109">
            <v>-0.05706035</v>
          </cell>
          <cell r="AS109">
            <v>-0.15425214</v>
          </cell>
          <cell r="AT109">
            <v>-0.03335989</v>
          </cell>
          <cell r="AU109">
            <v>-0.02751775</v>
          </cell>
          <cell r="AV109">
            <v>-1.3004381600000001</v>
          </cell>
          <cell r="AW109">
            <v>-0.5215428499999999</v>
          </cell>
          <cell r="AX109">
            <v>-2.54361681</v>
          </cell>
          <cell r="AY109">
            <v>-0.066</v>
          </cell>
        </row>
        <row r="110">
          <cell r="B110" t="str">
            <v>spotr.+ost.</v>
          </cell>
          <cell r="C110">
            <v>-1.03090354</v>
          </cell>
          <cell r="D110">
            <v>-0.9802164299999999</v>
          </cell>
          <cell r="E110">
            <v>-1.2913098299999999</v>
          </cell>
          <cell r="F110">
            <v>-1.4663745600000002</v>
          </cell>
          <cell r="G110">
            <v>-1.4027418200000001</v>
          </cell>
          <cell r="H110">
            <v>-1.61979685</v>
          </cell>
          <cell r="I110">
            <v>-4.24278032</v>
          </cell>
          <cell r="J110">
            <v>-2.5505875299999996</v>
          </cell>
          <cell r="K110">
            <v>-2.39371308</v>
          </cell>
          <cell r="L110">
            <v>-2.02828122</v>
          </cell>
          <cell r="M110">
            <v>-2.71659033</v>
          </cell>
          <cell r="N110">
            <v>-6.19083185</v>
          </cell>
          <cell r="O110">
            <v>-2.61325765</v>
          </cell>
          <cell r="P110">
            <v>-2.8278231499999995</v>
          </cell>
          <cell r="Q110">
            <v>-3.8794064900000005</v>
          </cell>
          <cell r="R110">
            <v>-4.4220606799999995</v>
          </cell>
          <cell r="S110">
            <v>-6.94649139</v>
          </cell>
          <cell r="T110">
            <v>-4.044280690000001</v>
          </cell>
          <cell r="U110">
            <v>-2.71728739</v>
          </cell>
          <cell r="V110">
            <v>-2.07956583</v>
          </cell>
          <cell r="W110">
            <v>-2.18372834</v>
          </cell>
          <cell r="X110">
            <v>-2.9963818600000005</v>
          </cell>
          <cell r="Y110">
            <v>-12.23883025</v>
          </cell>
          <cell r="Z110">
            <v>-4.14605324</v>
          </cell>
          <cell r="AA110">
            <v>-2.8918873999999994</v>
          </cell>
          <cell r="AB110">
            <v>-2.54026422</v>
          </cell>
          <cell r="AC110">
            <v>-3.22425812</v>
          </cell>
          <cell r="AD110">
            <v>-4.35109208</v>
          </cell>
          <cell r="AE110">
            <v>-0.16172077</v>
          </cell>
          <cell r="AF110">
            <v>-2.77959238</v>
          </cell>
          <cell r="AG110">
            <v>-2.5242979500000002</v>
          </cell>
          <cell r="AH110">
            <v>-1.90015269</v>
          </cell>
          <cell r="AI110">
            <v>-2.40811923</v>
          </cell>
          <cell r="AJ110">
            <v>-3.59632875</v>
          </cell>
          <cell r="AK110">
            <v>-4.1342694</v>
          </cell>
          <cell r="AL110">
            <v>-7.4278032199999995</v>
          </cell>
          <cell r="AM110">
            <v>-5.463486690000001</v>
          </cell>
          <cell r="AN110">
            <v>-0.39689969</v>
          </cell>
          <cell r="AO110">
            <v>-0.6694217600000001</v>
          </cell>
          <cell r="AP110">
            <v>-0.53538472</v>
          </cell>
          <cell r="AQ110">
            <v>-0.14104096000000002</v>
          </cell>
          <cell r="AR110">
            <v>-3.0978888700000002</v>
          </cell>
          <cell r="AS110">
            <v>-0.24845648</v>
          </cell>
          <cell r="AT110">
            <v>-4.049027420000001</v>
          </cell>
          <cell r="AU110">
            <v>-0.20530438</v>
          </cell>
          <cell r="AV110">
            <v>-13.08384784</v>
          </cell>
          <cell r="AW110">
            <v>-2.8895638299999997</v>
          </cell>
          <cell r="AX110">
            <v>-5.322711279999999</v>
          </cell>
          <cell r="AY110">
            <v>-0.178</v>
          </cell>
        </row>
        <row r="111">
          <cell r="B111" t="str">
            <v>Pohľadávky PFI voči súkromnému sektoru</v>
          </cell>
          <cell r="C111">
            <v>-2.61783841</v>
          </cell>
          <cell r="D111">
            <v>-3.09745735</v>
          </cell>
          <cell r="E111">
            <v>-5.26737702</v>
          </cell>
          <cell r="F111">
            <v>-4.2475270499999995</v>
          </cell>
          <cell r="G111">
            <v>-8.335922459999999</v>
          </cell>
          <cell r="H111">
            <v>-4.6894377</v>
          </cell>
          <cell r="I111">
            <v>-17.28789086</v>
          </cell>
          <cell r="J111">
            <v>-8.693819289999999</v>
          </cell>
          <cell r="K111">
            <v>-4.5312022800000005</v>
          </cell>
          <cell r="L111">
            <v>-8.749717850000001</v>
          </cell>
          <cell r="M111">
            <v>-4.45774415</v>
          </cell>
          <cell r="N111">
            <v>-69.28397398</v>
          </cell>
          <cell r="O111">
            <v>-4.47882228</v>
          </cell>
          <cell r="P111">
            <v>-3.70215097</v>
          </cell>
          <cell r="Q111">
            <v>-13.27053044</v>
          </cell>
          <cell r="R111">
            <v>-6.91054239</v>
          </cell>
          <cell r="S111">
            <v>-16.1495386</v>
          </cell>
          <cell r="T111">
            <v>-7.89155547</v>
          </cell>
          <cell r="U111">
            <v>-6.2598088</v>
          </cell>
          <cell r="V111">
            <v>-3.44612627</v>
          </cell>
          <cell r="W111">
            <v>-9.6468499</v>
          </cell>
          <cell r="X111">
            <v>-54.478556729999994</v>
          </cell>
          <cell r="Y111">
            <v>-16.60509195</v>
          </cell>
          <cell r="Z111">
            <v>-22.50232357</v>
          </cell>
          <cell r="AA111">
            <v>-3.62613689</v>
          </cell>
          <cell r="AB111">
            <v>-13.53760871</v>
          </cell>
          <cell r="AC111">
            <v>-9.51341034</v>
          </cell>
          <cell r="AD111">
            <v>-8.5191197</v>
          </cell>
          <cell r="AE111">
            <v>-2.33764854</v>
          </cell>
          <cell r="AF111">
            <v>-4.0965943</v>
          </cell>
          <cell r="AG111">
            <v>-138.54683662</v>
          </cell>
          <cell r="AH111">
            <v>-2.88807011</v>
          </cell>
          <cell r="AI111">
            <v>-3.0822213400000003</v>
          </cell>
          <cell r="AJ111">
            <v>-6.6445927099999995</v>
          </cell>
          <cell r="AK111">
            <v>-4.793401050000001</v>
          </cell>
          <cell r="AL111">
            <v>-19.35002987</v>
          </cell>
          <cell r="AM111">
            <v>-5.856834630000001</v>
          </cell>
          <cell r="AN111">
            <v>-0.5485627</v>
          </cell>
          <cell r="AO111">
            <v>-1.06336719</v>
          </cell>
          <cell r="AP111">
            <v>-2.07325898</v>
          </cell>
          <cell r="AQ111">
            <v>-1.43477395</v>
          </cell>
          <cell r="AR111">
            <v>-3.3378809</v>
          </cell>
          <cell r="AS111">
            <v>-0.34641174</v>
          </cell>
          <cell r="AT111">
            <v>-4.74775941</v>
          </cell>
          <cell r="AU111">
            <v>-0.31447917999999997</v>
          </cell>
          <cell r="AV111">
            <v>-13.28377481</v>
          </cell>
          <cell r="AW111">
            <v>-6.38435239</v>
          </cell>
          <cell r="AX111">
            <v>-32.92448384</v>
          </cell>
          <cell r="AY111">
            <v>-0.28</v>
          </cell>
        </row>
        <row r="112">
          <cell r="B112" t="str">
            <v>     v EUR</v>
          </cell>
          <cell r="C112">
            <v>-2.61783841</v>
          </cell>
          <cell r="D112">
            <v>-3.09745735</v>
          </cell>
          <cell r="E112">
            <v>-5.26648078</v>
          </cell>
          <cell r="F112">
            <v>-4.247361079999999</v>
          </cell>
          <cell r="G112">
            <v>-8.33359888</v>
          </cell>
          <cell r="H112">
            <v>-4.6894377</v>
          </cell>
          <cell r="I112">
            <v>-17.28789086</v>
          </cell>
          <cell r="J112">
            <v>-8.693819289999999</v>
          </cell>
          <cell r="K112">
            <v>-4.53106951</v>
          </cell>
          <cell r="L112">
            <v>-8.749717850000001</v>
          </cell>
          <cell r="M112">
            <v>-4.45774415</v>
          </cell>
          <cell r="N112">
            <v>-69.27693687</v>
          </cell>
          <cell r="O112">
            <v>-4.47882228</v>
          </cell>
          <cell r="P112">
            <v>-3.70215097</v>
          </cell>
          <cell r="Q112">
            <v>-13.1020381</v>
          </cell>
          <cell r="R112">
            <v>-6.91054238</v>
          </cell>
          <cell r="S112">
            <v>-16.14950541</v>
          </cell>
          <cell r="T112">
            <v>-7.8914558900000005</v>
          </cell>
          <cell r="U112">
            <v>-6.25967603</v>
          </cell>
          <cell r="V112">
            <v>-3.44612627</v>
          </cell>
          <cell r="W112">
            <v>-9.646783509999999</v>
          </cell>
          <cell r="X112">
            <v>-54.47855673</v>
          </cell>
          <cell r="Y112">
            <v>-16.605091939999998</v>
          </cell>
          <cell r="Z112">
            <v>-22.502323569999998</v>
          </cell>
          <cell r="AA112">
            <v>-3.6258049499999996</v>
          </cell>
          <cell r="AB112">
            <v>-13.53760871</v>
          </cell>
          <cell r="AC112">
            <v>-9.512912440000001</v>
          </cell>
          <cell r="AD112">
            <v>-8.5191197</v>
          </cell>
          <cell r="AE112">
            <v>-2.33764854</v>
          </cell>
          <cell r="AF112">
            <v>-4.0965943</v>
          </cell>
          <cell r="AG112">
            <v>-138.54680342</v>
          </cell>
          <cell r="AH112">
            <v>-2.8880369100000003</v>
          </cell>
          <cell r="AI112">
            <v>-3.0822213400000003</v>
          </cell>
          <cell r="AJ112">
            <v>-6.64382924</v>
          </cell>
          <cell r="AK112">
            <v>-4.793401050000001</v>
          </cell>
          <cell r="AL112">
            <v>-19.128062139999997</v>
          </cell>
          <cell r="AM112">
            <v>-5.85666866</v>
          </cell>
          <cell r="AN112">
            <v>-0.5485627</v>
          </cell>
          <cell r="AO112">
            <v>-1.0631680300000002</v>
          </cell>
          <cell r="AP112">
            <v>-2.07292704</v>
          </cell>
          <cell r="AQ112">
            <v>-1.43404368</v>
          </cell>
          <cell r="AR112">
            <v>-3.33761535</v>
          </cell>
          <cell r="AS112">
            <v>-0.34641174</v>
          </cell>
          <cell r="AT112">
            <v>-4.74775941</v>
          </cell>
          <cell r="AU112">
            <v>-0.31441279999999994</v>
          </cell>
          <cell r="AV112">
            <v>-13.28337649</v>
          </cell>
          <cell r="AW112">
            <v>-6.381630480000001</v>
          </cell>
          <cell r="AX112">
            <v>-32.92249219</v>
          </cell>
          <cell r="AY112">
            <v>-0.257</v>
          </cell>
        </row>
        <row r="113">
          <cell r="B113" t="str">
            <v>     v ostatných cudzích menách</v>
          </cell>
          <cell r="C113">
            <v>0</v>
          </cell>
          <cell r="D113">
            <v>0</v>
          </cell>
          <cell r="E113">
            <v>-0.0008962400000000001</v>
          </cell>
          <cell r="F113">
            <v>-0.00016597</v>
          </cell>
          <cell r="G113">
            <v>-0.00232357</v>
          </cell>
          <cell r="H113">
            <v>0</v>
          </cell>
          <cell r="I113">
            <v>0</v>
          </cell>
          <cell r="J113">
            <v>0</v>
          </cell>
          <cell r="K113">
            <v>-0.00013278</v>
          </cell>
          <cell r="L113">
            <v>0</v>
          </cell>
          <cell r="M113">
            <v>0</v>
          </cell>
          <cell r="N113">
            <v>-0.00703711</v>
          </cell>
          <cell r="O113">
            <v>0</v>
          </cell>
          <cell r="P113">
            <v>0</v>
          </cell>
          <cell r="Q113">
            <v>-0.16849233000000002</v>
          </cell>
          <cell r="R113">
            <v>0</v>
          </cell>
          <cell r="S113">
            <v>-3.319E-05</v>
          </cell>
          <cell r="T113">
            <v>-9.958E-05</v>
          </cell>
          <cell r="U113">
            <v>-0.00013278</v>
          </cell>
          <cell r="V113">
            <v>0</v>
          </cell>
          <cell r="W113">
            <v>-6.639E-05</v>
          </cell>
          <cell r="X113">
            <v>0</v>
          </cell>
          <cell r="Y113">
            <v>0</v>
          </cell>
          <cell r="Z113">
            <v>0</v>
          </cell>
          <cell r="AA113">
            <v>-0.00033194</v>
          </cell>
          <cell r="AB113">
            <v>0</v>
          </cell>
          <cell r="AC113">
            <v>-0.0004979100000000001</v>
          </cell>
          <cell r="AD113">
            <v>0</v>
          </cell>
          <cell r="AE113">
            <v>0</v>
          </cell>
          <cell r="AF113">
            <v>0</v>
          </cell>
          <cell r="AG113">
            <v>-3.319E-05</v>
          </cell>
          <cell r="AH113">
            <v>-3.319E-05</v>
          </cell>
          <cell r="AI113">
            <v>0</v>
          </cell>
          <cell r="AJ113">
            <v>-0.00076346</v>
          </cell>
          <cell r="AK113">
            <v>0</v>
          </cell>
          <cell r="AL113">
            <v>-0.22196774</v>
          </cell>
          <cell r="AM113">
            <v>-0.00016597</v>
          </cell>
          <cell r="AN113">
            <v>0</v>
          </cell>
          <cell r="AO113">
            <v>-0.00019916</v>
          </cell>
          <cell r="AP113">
            <v>-0.00033194</v>
          </cell>
          <cell r="AQ113">
            <v>-0.00073027</v>
          </cell>
          <cell r="AR113">
            <v>-0.00026555000000000003</v>
          </cell>
          <cell r="AS113">
            <v>0</v>
          </cell>
          <cell r="AT113">
            <v>0</v>
          </cell>
          <cell r="AU113">
            <v>-6.639E-05</v>
          </cell>
          <cell r="AV113">
            <v>-0.00039833</v>
          </cell>
          <cell r="AW113">
            <v>-0.0027219</v>
          </cell>
          <cell r="AX113">
            <v>-0.00199163</v>
          </cell>
          <cell r="AY113">
            <v>-0.023</v>
          </cell>
        </row>
        <row r="114">
          <cell r="C114">
            <v>0</v>
          </cell>
          <cell r="D114">
            <v>1</v>
          </cell>
          <cell r="E114">
            <v>2</v>
          </cell>
          <cell r="F114">
            <v>3</v>
          </cell>
          <cell r="G114">
            <v>4</v>
          </cell>
          <cell r="H114">
            <v>5</v>
          </cell>
          <cell r="I114">
            <v>6</v>
          </cell>
          <cell r="J114">
            <v>7</v>
          </cell>
          <cell r="K114">
            <v>8</v>
          </cell>
          <cell r="L114">
            <v>9</v>
          </cell>
          <cell r="M114">
            <v>10</v>
          </cell>
          <cell r="N114">
            <v>11</v>
          </cell>
          <cell r="O114">
            <v>12</v>
          </cell>
          <cell r="P114">
            <v>13</v>
          </cell>
          <cell r="Q114">
            <v>14</v>
          </cell>
          <cell r="R114">
            <v>15</v>
          </cell>
          <cell r="S114">
            <v>16</v>
          </cell>
          <cell r="T114">
            <v>17</v>
          </cell>
          <cell r="U114">
            <v>18</v>
          </cell>
          <cell r="V114">
            <v>19</v>
          </cell>
          <cell r="W114">
            <v>20</v>
          </cell>
          <cell r="X114">
            <v>21</v>
          </cell>
          <cell r="Y114">
            <v>22</v>
          </cell>
          <cell r="Z114">
            <v>23</v>
          </cell>
          <cell r="AA114">
            <v>24</v>
          </cell>
          <cell r="AB114">
            <v>25</v>
          </cell>
          <cell r="AC114">
            <v>26</v>
          </cell>
          <cell r="AD114">
            <v>27</v>
          </cell>
          <cell r="AE114">
            <v>28</v>
          </cell>
          <cell r="AF114">
            <v>29</v>
          </cell>
          <cell r="AG114">
            <v>30</v>
          </cell>
          <cell r="AH114">
            <v>31</v>
          </cell>
          <cell r="AI114">
            <v>32</v>
          </cell>
          <cell r="AJ114">
            <v>33</v>
          </cell>
          <cell r="AK114">
            <v>34</v>
          </cell>
          <cell r="AL114">
            <v>35</v>
          </cell>
          <cell r="AM114">
            <v>36</v>
          </cell>
          <cell r="AN114">
            <v>37</v>
          </cell>
          <cell r="AO114">
            <v>38</v>
          </cell>
          <cell r="AP114">
            <v>39</v>
          </cell>
          <cell r="AQ114">
            <v>40</v>
          </cell>
          <cell r="AR114">
            <v>41</v>
          </cell>
          <cell r="AS114">
            <v>42</v>
          </cell>
          <cell r="AT114">
            <v>43</v>
          </cell>
          <cell r="AU114">
            <v>44</v>
          </cell>
          <cell r="AV114">
            <v>45</v>
          </cell>
          <cell r="AW114">
            <v>46</v>
          </cell>
          <cell r="AX114">
            <v>47</v>
          </cell>
          <cell r="AY114">
            <v>48</v>
          </cell>
        </row>
        <row r="115">
          <cell r="B115" t="str">
            <v>Pohľadávky PFI voči súkromnému sektoru</v>
          </cell>
          <cell r="C115">
            <v>-2.61783841</v>
          </cell>
          <cell r="D115">
            <v>-3.09745735</v>
          </cell>
          <cell r="E115">
            <v>-5.26737702</v>
          </cell>
          <cell r="F115">
            <v>-4.2475270499999995</v>
          </cell>
          <cell r="G115">
            <v>-8.335922459999999</v>
          </cell>
          <cell r="H115">
            <v>-4.6894377</v>
          </cell>
          <cell r="I115">
            <v>-17.28789086</v>
          </cell>
          <cell r="J115">
            <v>-8.693819289999999</v>
          </cell>
          <cell r="K115">
            <v>-4.5312022800000005</v>
          </cell>
          <cell r="L115">
            <v>-8.749717850000001</v>
          </cell>
          <cell r="M115">
            <v>-4.45774415</v>
          </cell>
          <cell r="N115">
            <v>-69.28397398</v>
          </cell>
          <cell r="O115">
            <v>-4.47882228</v>
          </cell>
          <cell r="P115">
            <v>-3.70215097</v>
          </cell>
          <cell r="Q115">
            <v>-13.27053044</v>
          </cell>
          <cell r="R115">
            <v>-6.91054239</v>
          </cell>
          <cell r="S115">
            <v>-16.1495386</v>
          </cell>
          <cell r="T115">
            <v>-7.89155547</v>
          </cell>
          <cell r="U115">
            <v>-6.2598088</v>
          </cell>
          <cell r="V115">
            <v>-3.44612627</v>
          </cell>
          <cell r="W115">
            <v>-9.6468499</v>
          </cell>
          <cell r="X115">
            <v>-54.478556729999994</v>
          </cell>
          <cell r="Y115">
            <v>-16.60509195</v>
          </cell>
          <cell r="Z115">
            <v>-22.50232357</v>
          </cell>
          <cell r="AA115">
            <v>-3.62613689</v>
          </cell>
          <cell r="AB115">
            <v>-13.53760871</v>
          </cell>
          <cell r="AC115">
            <v>-9.51341034</v>
          </cell>
          <cell r="AD115">
            <v>-8.5191197</v>
          </cell>
          <cell r="AE115">
            <v>-2.33764854</v>
          </cell>
          <cell r="AF115">
            <v>-4.0965943</v>
          </cell>
          <cell r="AG115">
            <v>-138.54683662</v>
          </cell>
          <cell r="AH115">
            <v>-2.88807011</v>
          </cell>
          <cell r="AI115">
            <v>-3.0822213400000003</v>
          </cell>
          <cell r="AJ115">
            <v>-6.6445927099999995</v>
          </cell>
          <cell r="AK115">
            <v>-4.793401050000001</v>
          </cell>
          <cell r="AL115">
            <v>-19.35002987</v>
          </cell>
          <cell r="AM115">
            <v>-5.856834630000001</v>
          </cell>
          <cell r="AN115">
            <v>-0.5485627</v>
          </cell>
          <cell r="AO115">
            <v>-1.06336719</v>
          </cell>
          <cell r="AP115">
            <v>-2.07325898</v>
          </cell>
          <cell r="AQ115">
            <v>-1.43477395</v>
          </cell>
          <cell r="AR115">
            <v>-3.3378809</v>
          </cell>
          <cell r="AS115">
            <v>-0.34641174</v>
          </cell>
          <cell r="AT115">
            <v>-4.74775941</v>
          </cell>
          <cell r="AU115">
            <v>-0.31447917999999997</v>
          </cell>
          <cell r="AV115">
            <v>-13.28377481</v>
          </cell>
          <cell r="AW115">
            <v>-6.38435239</v>
          </cell>
          <cell r="AX115">
            <v>-32.92448384</v>
          </cell>
          <cell r="AY115">
            <v>-0.28</v>
          </cell>
        </row>
        <row r="116">
          <cell r="B116" t="str">
            <v>     do 1 roka</v>
          </cell>
          <cell r="C116">
            <v>-1.4834362300000001</v>
          </cell>
          <cell r="D116">
            <v>-1.65787028</v>
          </cell>
          <cell r="E116">
            <v>-0.36563102</v>
          </cell>
          <cell r="F116">
            <v>-0.33890991000000004</v>
          </cell>
          <cell r="G116">
            <v>-4.913795390000001</v>
          </cell>
          <cell r="H116">
            <v>-0.7341831</v>
          </cell>
          <cell r="I116">
            <v>-15.00288787</v>
          </cell>
          <cell r="J116">
            <v>-3.41422691</v>
          </cell>
          <cell r="K116">
            <v>-0.73249021</v>
          </cell>
          <cell r="L116">
            <v>-1.6015401999999999</v>
          </cell>
          <cell r="M116">
            <v>-0.67320587</v>
          </cell>
          <cell r="N116">
            <v>-11.54876187</v>
          </cell>
          <cell r="O116">
            <v>-0.74792538</v>
          </cell>
          <cell r="P116">
            <v>-1.04341765</v>
          </cell>
          <cell r="Q116">
            <v>-1.1967071599999999</v>
          </cell>
          <cell r="R116">
            <v>-2.2751775899999997</v>
          </cell>
          <cell r="S116">
            <v>-6.70736241</v>
          </cell>
          <cell r="T116">
            <v>-2.74536945</v>
          </cell>
          <cell r="U116">
            <v>-4.269302260000001</v>
          </cell>
          <cell r="V116">
            <v>-0.46906327</v>
          </cell>
          <cell r="W116">
            <v>-1.00136095</v>
          </cell>
          <cell r="X116">
            <v>-46.858925840000005</v>
          </cell>
          <cell r="Y116">
            <v>-8.12022837</v>
          </cell>
          <cell r="Z116">
            <v>-15.809666069999999</v>
          </cell>
          <cell r="AA116">
            <v>-1.05825533</v>
          </cell>
          <cell r="AB116">
            <v>-4.921230830000001</v>
          </cell>
          <cell r="AC116">
            <v>-3.90931421</v>
          </cell>
          <cell r="AD116">
            <v>-3.8697470600000003</v>
          </cell>
          <cell r="AE116">
            <v>-0.52628958</v>
          </cell>
          <cell r="AF116">
            <v>-1.3033592200000002</v>
          </cell>
          <cell r="AG116">
            <v>-135.25416584</v>
          </cell>
          <cell r="AH116">
            <v>-1.21748656</v>
          </cell>
          <cell r="AI116">
            <v>-0.62832769</v>
          </cell>
          <cell r="AJ116">
            <v>-1.3507933300000001</v>
          </cell>
          <cell r="AK116">
            <v>-3.16397796</v>
          </cell>
          <cell r="AL116">
            <v>-9.04783244</v>
          </cell>
          <cell r="AM116">
            <v>-5.42909779</v>
          </cell>
          <cell r="AN116">
            <v>-0.23703776999999998</v>
          </cell>
          <cell r="AO116">
            <v>-0.93563699</v>
          </cell>
          <cell r="AP116">
            <v>-0.46056562</v>
          </cell>
          <cell r="AQ116">
            <v>-0.95947023</v>
          </cell>
          <cell r="AR116">
            <v>-0.19471553</v>
          </cell>
          <cell r="AS116">
            <v>-0.11923256</v>
          </cell>
          <cell r="AT116">
            <v>-0.03770829</v>
          </cell>
          <cell r="AU116">
            <v>-0.08178981</v>
          </cell>
          <cell r="AV116">
            <v>-1.3263626099999999</v>
          </cell>
          <cell r="AW116">
            <v>-5.45113855</v>
          </cell>
          <cell r="AX116">
            <v>-11.82679413</v>
          </cell>
          <cell r="AY116">
            <v>-0.1</v>
          </cell>
        </row>
        <row r="117">
          <cell r="B117" t="str">
            <v>     od 1 do 5 rokov vrátane</v>
          </cell>
          <cell r="C117">
            <v>-0.27896169</v>
          </cell>
          <cell r="D117">
            <v>-1.0322312999999999</v>
          </cell>
          <cell r="E117">
            <v>-3.58580628</v>
          </cell>
          <cell r="F117">
            <v>-1.32682733</v>
          </cell>
          <cell r="G117">
            <v>-1.18399389</v>
          </cell>
          <cell r="H117">
            <v>-1.6402774999999998</v>
          </cell>
          <cell r="I117">
            <v>-1.74351059</v>
          </cell>
          <cell r="J117">
            <v>-4.2311292599999994</v>
          </cell>
          <cell r="K117">
            <v>-3.04295293</v>
          </cell>
          <cell r="L117">
            <v>-7.06044613</v>
          </cell>
          <cell r="M117">
            <v>-3.3450507899999997</v>
          </cell>
          <cell r="N117">
            <v>-20.352054699999997</v>
          </cell>
          <cell r="O117">
            <v>-1.78699462</v>
          </cell>
          <cell r="P117">
            <v>-1.42345482</v>
          </cell>
          <cell r="Q117">
            <v>-2.87157273</v>
          </cell>
          <cell r="R117">
            <v>-2.68990241</v>
          </cell>
          <cell r="S117">
            <v>-5.54438027</v>
          </cell>
          <cell r="T117">
            <v>-4.33575649</v>
          </cell>
          <cell r="U117">
            <v>-1.65362146</v>
          </cell>
          <cell r="V117">
            <v>-1.7541326400000001</v>
          </cell>
          <cell r="W117">
            <v>-1.6135232000000002</v>
          </cell>
          <cell r="X117">
            <v>-2.44459935</v>
          </cell>
          <cell r="Y117">
            <v>-8.22883888</v>
          </cell>
          <cell r="Z117">
            <v>-4.38903273</v>
          </cell>
          <cell r="AA117">
            <v>-2.05755826</v>
          </cell>
          <cell r="AB117">
            <v>-6.9991369599999995</v>
          </cell>
          <cell r="AC117">
            <v>-4.06323442</v>
          </cell>
          <cell r="AD117">
            <v>-2.21144526</v>
          </cell>
          <cell r="AE117">
            <v>-1.22674766</v>
          </cell>
          <cell r="AF117">
            <v>-1.55135099</v>
          </cell>
          <cell r="AG117">
            <v>-1.4835026199999999</v>
          </cell>
          <cell r="AH117">
            <v>-0.59944898</v>
          </cell>
          <cell r="AI117">
            <v>-0.96444931</v>
          </cell>
          <cell r="AJ117">
            <v>-3.7615016900000002</v>
          </cell>
          <cell r="AK117">
            <v>-0.93414326</v>
          </cell>
          <cell r="AL117">
            <v>-2.61050256</v>
          </cell>
          <cell r="AM117">
            <v>-0.29552546</v>
          </cell>
          <cell r="AN117">
            <v>-0.20676492</v>
          </cell>
          <cell r="AO117">
            <v>-0.08806346999999999</v>
          </cell>
          <cell r="AP117">
            <v>-0.09101773</v>
          </cell>
          <cell r="AQ117">
            <v>-0.10366460999999999</v>
          </cell>
          <cell r="AR117">
            <v>-2.8892982799999998</v>
          </cell>
          <cell r="AS117">
            <v>-0.15089956000000002</v>
          </cell>
          <cell r="AT117">
            <v>-4.02283742</v>
          </cell>
          <cell r="AU117">
            <v>-0.16062537000000002</v>
          </cell>
          <cell r="AV117">
            <v>-0.20606785</v>
          </cell>
          <cell r="AW117">
            <v>-0.24696276</v>
          </cell>
          <cell r="AX117">
            <v>-2.50371772</v>
          </cell>
          <cell r="AY117">
            <v>-0.108</v>
          </cell>
        </row>
        <row r="118">
          <cell r="B118" t="str">
            <v>     nad 5 rokov</v>
          </cell>
          <cell r="C118">
            <v>-0.85544048</v>
          </cell>
          <cell r="D118">
            <v>-0.40735577</v>
          </cell>
          <cell r="E118">
            <v>-1.31593972</v>
          </cell>
          <cell r="F118">
            <v>-2.58178982</v>
          </cell>
          <cell r="G118">
            <v>-2.2381331700000002</v>
          </cell>
          <cell r="H118">
            <v>-2.3149771</v>
          </cell>
          <cell r="I118">
            <v>-0.5414924</v>
          </cell>
          <cell r="J118">
            <v>-1.0484631199999999</v>
          </cell>
          <cell r="K118">
            <v>-0.75575914</v>
          </cell>
          <cell r="L118">
            <v>-0.08773153</v>
          </cell>
          <cell r="M118">
            <v>-0.43948749</v>
          </cell>
          <cell r="N118">
            <v>-37.38315741</v>
          </cell>
          <cell r="O118">
            <v>-1.94390228</v>
          </cell>
          <cell r="P118">
            <v>-1.2352785</v>
          </cell>
          <cell r="Q118">
            <v>-9.20225055</v>
          </cell>
          <cell r="R118">
            <v>-1.9454623899999999</v>
          </cell>
          <cell r="S118">
            <v>-3.89779592</v>
          </cell>
          <cell r="T118">
            <v>-0.81042953</v>
          </cell>
          <cell r="U118">
            <v>-0.33688508</v>
          </cell>
          <cell r="V118">
            <v>-1.22293036</v>
          </cell>
          <cell r="W118">
            <v>-7.0319657399999995</v>
          </cell>
          <cell r="X118">
            <v>-5.17503153</v>
          </cell>
          <cell r="Y118">
            <v>-0.2560247</v>
          </cell>
          <cell r="Z118">
            <v>-2.3036247800000003</v>
          </cell>
          <cell r="AA118">
            <v>-0.51032331</v>
          </cell>
          <cell r="AB118">
            <v>-1.61724092</v>
          </cell>
          <cell r="AC118">
            <v>-1.54086171</v>
          </cell>
          <cell r="AD118">
            <v>-2.4379273699999997</v>
          </cell>
          <cell r="AE118">
            <v>-0.5846113000000001</v>
          </cell>
          <cell r="AF118">
            <v>-1.24188409</v>
          </cell>
          <cell r="AG118">
            <v>-1.80916816</v>
          </cell>
          <cell r="AH118">
            <v>-1.07113457</v>
          </cell>
          <cell r="AI118">
            <v>-1.48944433</v>
          </cell>
          <cell r="AJ118">
            <v>-1.5322976799999999</v>
          </cell>
          <cell r="AK118">
            <v>-0.69527982</v>
          </cell>
          <cell r="AL118">
            <v>-7.69169488</v>
          </cell>
          <cell r="AM118">
            <v>-0.13221138</v>
          </cell>
          <cell r="AN118">
            <v>-0.10476001</v>
          </cell>
          <cell r="AO118">
            <v>-0.039666730000000004</v>
          </cell>
          <cell r="AP118">
            <v>-1.52167563</v>
          </cell>
          <cell r="AQ118">
            <v>-0.37163912</v>
          </cell>
          <cell r="AR118">
            <v>-0.25386709</v>
          </cell>
          <cell r="AS118">
            <v>-0.07627963</v>
          </cell>
          <cell r="AT118">
            <v>-0.6872137</v>
          </cell>
          <cell r="AU118">
            <v>-0.07206399999999999</v>
          </cell>
          <cell r="AV118">
            <v>-11.75134435</v>
          </cell>
          <cell r="AW118">
            <v>-0.68625108</v>
          </cell>
          <cell r="AX118">
            <v>-18.59397198</v>
          </cell>
          <cell r="AY118">
            <v>-0.072</v>
          </cell>
        </row>
        <row r="120">
          <cell r="B120" t="str">
            <v>Transakcie (mesačná zmena - precenenia)</v>
          </cell>
        </row>
        <row r="121">
          <cell r="B121" t="str">
            <v>Pohľadávky PFI voči súkromnému sektoru</v>
          </cell>
          <cell r="D121">
            <v>1.2934342299988524</v>
          </cell>
          <cell r="E121">
            <v>426.4263095000043</v>
          </cell>
          <cell r="F121">
            <v>322.7610369799932</v>
          </cell>
          <cell r="G121">
            <v>282.79479522000395</v>
          </cell>
          <cell r="H121">
            <v>380.8460797700001</v>
          </cell>
          <cell r="I121">
            <v>384.51576715999585</v>
          </cell>
          <cell r="J121">
            <v>263.74596688999947</v>
          </cell>
          <cell r="K121">
            <v>369.86217888000203</v>
          </cell>
          <cell r="L121">
            <v>372.97825794999903</v>
          </cell>
          <cell r="M121">
            <v>285.3447852600015</v>
          </cell>
          <cell r="N121">
            <v>639.2719909500028</v>
          </cell>
          <cell r="O121">
            <v>219.9617938299982</v>
          </cell>
          <cell r="P121">
            <v>204.54447987999555</v>
          </cell>
          <cell r="Q121">
            <v>385.81454552000594</v>
          </cell>
          <cell r="R121">
            <v>266.7320919099947</v>
          </cell>
          <cell r="S121">
            <v>567.6973046500074</v>
          </cell>
          <cell r="T121">
            <v>500.1190333999878</v>
          </cell>
          <cell r="U121">
            <v>-100.527849699994</v>
          </cell>
          <cell r="V121">
            <v>308.49452299999876</v>
          </cell>
          <cell r="W121">
            <v>338.39042684000356</v>
          </cell>
          <cell r="X121">
            <v>980.3258647400012</v>
          </cell>
          <cell r="Y121">
            <v>210.61803758999545</v>
          </cell>
          <cell r="Z121">
            <v>309.659065230001</v>
          </cell>
          <cell r="AA121">
            <v>264.895538750005</v>
          </cell>
          <cell r="AB121">
            <v>88.31228836999313</v>
          </cell>
          <cell r="AC121">
            <v>254.99166835000727</v>
          </cell>
          <cell r="AD121">
            <v>228.51699526999218</v>
          </cell>
          <cell r="AE121">
            <v>585.0862378100024</v>
          </cell>
          <cell r="AF121">
            <v>629.9778928500008</v>
          </cell>
          <cell r="AG121">
            <v>642.8127198899999</v>
          </cell>
          <cell r="AH121">
            <v>202.74042357000263</v>
          </cell>
          <cell r="AI121">
            <v>561.8503286000026</v>
          </cell>
          <cell r="AJ121">
            <v>679.9015800599997</v>
          </cell>
          <cell r="AK121">
            <v>434.56174070999685</v>
          </cell>
          <cell r="AL121">
            <v>511.0826528299967</v>
          </cell>
          <cell r="AM121">
            <v>704.519119690007</v>
          </cell>
          <cell r="AN121">
            <v>297.8931487300053</v>
          </cell>
          <cell r="AO121">
            <v>412.90639316999705</v>
          </cell>
          <cell r="AP121">
            <v>409.39026090999414</v>
          </cell>
          <cell r="AQ121">
            <v>74.09138289999382</v>
          </cell>
          <cell r="AR121">
            <v>608.9455951400063</v>
          </cell>
          <cell r="AS121">
            <v>630.4857266099972</v>
          </cell>
          <cell r="AT121">
            <v>395.64598685000414</v>
          </cell>
          <cell r="AU121">
            <v>228.03455486999107</v>
          </cell>
          <cell r="AV121">
            <v>385.90562970000695</v>
          </cell>
          <cell r="AW121">
            <v>312.47855676000154</v>
          </cell>
          <cell r="AX121">
            <v>-182.25785037000696</v>
          </cell>
          <cell r="AY121">
            <v>-341</v>
          </cell>
        </row>
        <row r="122">
          <cell r="B122" t="str">
            <v>  Nefinančné spoločnosti</v>
          </cell>
          <cell r="D122">
            <v>-69.7091548899989</v>
          </cell>
          <cell r="E122">
            <v>266.51085441999976</v>
          </cell>
          <cell r="F122">
            <v>165.4035384699986</v>
          </cell>
          <cell r="G122">
            <v>113.4495452499995</v>
          </cell>
          <cell r="H122">
            <v>155.79778265000115</v>
          </cell>
          <cell r="I122">
            <v>129.3190267600001</v>
          </cell>
          <cell r="J122">
            <v>77.8680209700011</v>
          </cell>
          <cell r="K122">
            <v>157.92846710999956</v>
          </cell>
          <cell r="L122">
            <v>102.43012678999932</v>
          </cell>
          <cell r="M122">
            <v>120.10409612000056</v>
          </cell>
          <cell r="N122">
            <v>166.81225518999793</v>
          </cell>
          <cell r="O122">
            <v>190.638319080003</v>
          </cell>
          <cell r="P122">
            <v>78.45372768000051</v>
          </cell>
          <cell r="Q122">
            <v>135.7167894699991</v>
          </cell>
          <cell r="R122">
            <v>70.14150567999731</v>
          </cell>
          <cell r="S122">
            <v>277.9028082099994</v>
          </cell>
          <cell r="T122">
            <v>234.97623315000232</v>
          </cell>
          <cell r="U122">
            <v>-264.93540463999875</v>
          </cell>
          <cell r="V122">
            <v>151.2425147799973</v>
          </cell>
          <cell r="W122">
            <v>173.96581025000103</v>
          </cell>
          <cell r="X122">
            <v>803.2363407099997</v>
          </cell>
          <cell r="Y122">
            <v>28.33037908000133</v>
          </cell>
          <cell r="Z122">
            <v>99.42554602999881</v>
          </cell>
          <cell r="AA122">
            <v>164.93942111000035</v>
          </cell>
          <cell r="AB122">
            <v>50.82510125000012</v>
          </cell>
          <cell r="AC122">
            <v>48.42149637000008</v>
          </cell>
          <cell r="AD122">
            <v>168.77882891000004</v>
          </cell>
          <cell r="AE122">
            <v>321.16590322</v>
          </cell>
          <cell r="AF122">
            <v>368.8786762199998</v>
          </cell>
          <cell r="AG122">
            <v>401.26043949000075</v>
          </cell>
          <cell r="AH122">
            <v>39.85540728999932</v>
          </cell>
          <cell r="AI122">
            <v>340.1033658600016</v>
          </cell>
          <cell r="AJ122">
            <v>369.6450574399976</v>
          </cell>
          <cell r="AK122">
            <v>148.55058752999977</v>
          </cell>
          <cell r="AL122">
            <v>288.3725685400016</v>
          </cell>
          <cell r="AM122">
            <v>576.4161189799995</v>
          </cell>
          <cell r="AN122">
            <v>147.13231095000154</v>
          </cell>
          <cell r="AO122">
            <v>126.6861182999973</v>
          </cell>
          <cell r="AP122">
            <v>215.52074620000153</v>
          </cell>
          <cell r="AQ122">
            <v>-9.437396260001503</v>
          </cell>
          <cell r="AR122">
            <v>359.77431454000015</v>
          </cell>
          <cell r="AS122">
            <v>377.05689437000103</v>
          </cell>
          <cell r="AT122">
            <v>184.63662616999991</v>
          </cell>
          <cell r="AU122">
            <v>24.667396930001384</v>
          </cell>
          <cell r="AV122">
            <v>191.07820486999782</v>
          </cell>
          <cell r="AW122">
            <v>128.30803957999876</v>
          </cell>
          <cell r="AX122">
            <v>-280.73003383999765</v>
          </cell>
          <cell r="AY122">
            <v>-263</v>
          </cell>
        </row>
        <row r="123">
          <cell r="B123" t="str">
            <v>     do 1 roka</v>
          </cell>
          <cell r="D123">
            <v>-87.71459868999939</v>
          </cell>
          <cell r="E123">
            <v>183.34332470999922</v>
          </cell>
          <cell r="F123">
            <v>140.42544645999996</v>
          </cell>
          <cell r="G123">
            <v>122.44493128000026</v>
          </cell>
          <cell r="H123">
            <v>46.24125340000004</v>
          </cell>
          <cell r="I123">
            <v>53.33256988999985</v>
          </cell>
          <cell r="J123">
            <v>64.10685121999957</v>
          </cell>
          <cell r="K123">
            <v>34.68741286000054</v>
          </cell>
          <cell r="L123">
            <v>-43.6604926000002</v>
          </cell>
          <cell r="M123">
            <v>118.16225188000051</v>
          </cell>
          <cell r="N123">
            <v>75.18608511000016</v>
          </cell>
          <cell r="O123">
            <v>103.99412467999922</v>
          </cell>
          <cell r="P123">
            <v>3.6319458299998715</v>
          </cell>
          <cell r="Q123">
            <v>-38.455287799999944</v>
          </cell>
          <cell r="R123">
            <v>-0.6065856700003756</v>
          </cell>
          <cell r="S123">
            <v>295.7405231300008</v>
          </cell>
          <cell r="T123">
            <v>203.56217220999866</v>
          </cell>
          <cell r="U123">
            <v>-238.45027549999926</v>
          </cell>
          <cell r="V123">
            <v>14.745269880000295</v>
          </cell>
          <cell r="W123">
            <v>95.63300802000093</v>
          </cell>
          <cell r="X123">
            <v>277.2367722199993</v>
          </cell>
          <cell r="Y123">
            <v>-23.130750850000098</v>
          </cell>
          <cell r="Z123">
            <v>-28.21519616000029</v>
          </cell>
          <cell r="AA123">
            <v>48.43341299000029</v>
          </cell>
          <cell r="AB123">
            <v>157.36509990999937</v>
          </cell>
          <cell r="AC123">
            <v>120.36436966000083</v>
          </cell>
          <cell r="AD123">
            <v>-45.93108943999999</v>
          </cell>
          <cell r="AE123">
            <v>146.50454757000054</v>
          </cell>
          <cell r="AF123">
            <v>412.2757087</v>
          </cell>
          <cell r="AG123">
            <v>49.914459259999234</v>
          </cell>
          <cell r="AH123">
            <v>-77.2996083000003</v>
          </cell>
          <cell r="AI123">
            <v>240.9024098700005</v>
          </cell>
          <cell r="AJ123">
            <v>162.01331075999985</v>
          </cell>
          <cell r="AK123">
            <v>154.48336983999965</v>
          </cell>
          <cell r="AL123">
            <v>61.046836610001094</v>
          </cell>
          <cell r="AM123">
            <v>296.40479985999974</v>
          </cell>
          <cell r="AN123">
            <v>102.64502422999935</v>
          </cell>
          <cell r="AO123">
            <v>87.75353516000119</v>
          </cell>
          <cell r="AP123">
            <v>57.99893776999812</v>
          </cell>
          <cell r="AQ123">
            <v>5.839308259999597</v>
          </cell>
          <cell r="AR123">
            <v>190.08218815000066</v>
          </cell>
          <cell r="AS123">
            <v>108.26219875000072</v>
          </cell>
          <cell r="AT123">
            <v>41.98403373000036</v>
          </cell>
          <cell r="AU123">
            <v>-89.18133839000069</v>
          </cell>
          <cell r="AV123">
            <v>-50.984133319999636</v>
          </cell>
          <cell r="AW123">
            <v>54.455188230000076</v>
          </cell>
          <cell r="AX123">
            <v>-337.2423819900002</v>
          </cell>
          <cell r="AY123">
            <v>-37</v>
          </cell>
        </row>
        <row r="124">
          <cell r="B124" t="str">
            <v>     1 až 5 rokov</v>
          </cell>
          <cell r="D124">
            <v>1.3343623399999134</v>
          </cell>
          <cell r="E124">
            <v>-30.059118370000125</v>
          </cell>
          <cell r="F124">
            <v>-93.24351057999971</v>
          </cell>
          <cell r="G124">
            <v>-2.823341960000277</v>
          </cell>
          <cell r="H124">
            <v>19.84571466000017</v>
          </cell>
          <cell r="I124">
            <v>7.233784760000188</v>
          </cell>
          <cell r="J124">
            <v>-29.324702900000002</v>
          </cell>
          <cell r="K124">
            <v>-1.7243909000001236</v>
          </cell>
          <cell r="L124">
            <v>18.920201819999928</v>
          </cell>
          <cell r="M124">
            <v>-33.220175260000005</v>
          </cell>
          <cell r="N124">
            <v>-20.778098650000167</v>
          </cell>
          <cell r="O124">
            <v>12.123182640000401</v>
          </cell>
          <cell r="P124">
            <v>-5.336154830000192</v>
          </cell>
          <cell r="Q124">
            <v>95.90572927000017</v>
          </cell>
          <cell r="R124">
            <v>1.110303399999871</v>
          </cell>
          <cell r="S124">
            <v>119.0063732299999</v>
          </cell>
          <cell r="T124">
            <v>-63.901447259999514</v>
          </cell>
          <cell r="U124">
            <v>-70.97689703000032</v>
          </cell>
          <cell r="V124">
            <v>57.31892717000005</v>
          </cell>
          <cell r="W124">
            <v>-2.4440350400003847</v>
          </cell>
          <cell r="X124">
            <v>266.07017193000024</v>
          </cell>
          <cell r="Y124">
            <v>39.021443279999495</v>
          </cell>
          <cell r="Z124">
            <v>-31.44798512999953</v>
          </cell>
          <cell r="AA124">
            <v>32.794695629999936</v>
          </cell>
          <cell r="AB124">
            <v>31.663081699999857</v>
          </cell>
          <cell r="AC124">
            <v>-47.6917612599999</v>
          </cell>
          <cell r="AD124">
            <v>142.4093142199994</v>
          </cell>
          <cell r="AE124">
            <v>23.481710150000968</v>
          </cell>
          <cell r="AF124">
            <v>-54.551019059999945</v>
          </cell>
          <cell r="AG124">
            <v>162.71054903999985</v>
          </cell>
          <cell r="AH124">
            <v>10.441977019999761</v>
          </cell>
          <cell r="AI124">
            <v>-9.601374229999735</v>
          </cell>
          <cell r="AJ124">
            <v>82.25170949999975</v>
          </cell>
          <cell r="AK124">
            <v>69.1517626</v>
          </cell>
          <cell r="AL124">
            <v>178.19634203000064</v>
          </cell>
          <cell r="AM124">
            <v>183.93590253999946</v>
          </cell>
          <cell r="AN124">
            <v>6.418342950000117</v>
          </cell>
          <cell r="AO124">
            <v>-14.817400249999992</v>
          </cell>
          <cell r="AP124">
            <v>31.309898439999415</v>
          </cell>
          <cell r="AQ124">
            <v>-17.140144719999626</v>
          </cell>
          <cell r="AR124">
            <v>67.27687047000018</v>
          </cell>
          <cell r="AS124">
            <v>185.17377015999955</v>
          </cell>
          <cell r="AT124">
            <v>100.19747061000044</v>
          </cell>
          <cell r="AU124">
            <v>52.96149507000018</v>
          </cell>
          <cell r="AV124">
            <v>52.86845248999915</v>
          </cell>
          <cell r="AW124">
            <v>54.30724292000059</v>
          </cell>
          <cell r="AX124">
            <v>35.10426210999964</v>
          </cell>
          <cell r="AY124">
            <v>-132</v>
          </cell>
        </row>
        <row r="125">
          <cell r="B125" t="str">
            <v>     nad 5 rokov</v>
          </cell>
          <cell r="D125">
            <v>16.671081469999557</v>
          </cell>
          <cell r="E125">
            <v>113.22664808000019</v>
          </cell>
          <cell r="F125">
            <v>118.22160260000074</v>
          </cell>
          <cell r="G125">
            <v>-6.172044080000152</v>
          </cell>
          <cell r="H125">
            <v>89.71081457999956</v>
          </cell>
          <cell r="I125">
            <v>68.75267211999972</v>
          </cell>
          <cell r="J125">
            <v>43.08587266000016</v>
          </cell>
          <cell r="K125">
            <v>124.96544514000061</v>
          </cell>
          <cell r="L125">
            <v>127.17041756999947</v>
          </cell>
          <cell r="M125">
            <v>35.16201951999983</v>
          </cell>
          <cell r="N125">
            <v>112.40426875000068</v>
          </cell>
          <cell r="O125">
            <v>74.5210117499989</v>
          </cell>
          <cell r="P125">
            <v>80.15793665000047</v>
          </cell>
          <cell r="Q125">
            <v>78.26634801000014</v>
          </cell>
          <cell r="R125">
            <v>69.63778795999976</v>
          </cell>
          <cell r="S125">
            <v>-136.84408817999983</v>
          </cell>
          <cell r="T125">
            <v>95.31550820999988</v>
          </cell>
          <cell r="U125">
            <v>44.49176791000036</v>
          </cell>
          <cell r="V125">
            <v>79.17831772999989</v>
          </cell>
          <cell r="W125">
            <v>80.77683729000003</v>
          </cell>
          <cell r="X125">
            <v>259.92939654000014</v>
          </cell>
          <cell r="Y125">
            <v>12.439686639999309</v>
          </cell>
          <cell r="Z125">
            <v>159.08872734000116</v>
          </cell>
          <cell r="AA125">
            <v>83.71131248999966</v>
          </cell>
          <cell r="AB125">
            <v>-138.20308038000073</v>
          </cell>
          <cell r="AC125">
            <v>-24.25111200000016</v>
          </cell>
          <cell r="AD125">
            <v>72.3006041400011</v>
          </cell>
          <cell r="AE125">
            <v>151.1796454700002</v>
          </cell>
          <cell r="AF125">
            <v>11.153986599999179</v>
          </cell>
          <cell r="AG125">
            <v>188.6354311799999</v>
          </cell>
          <cell r="AH125">
            <v>106.71303858000067</v>
          </cell>
          <cell r="AI125">
            <v>108.80233021999902</v>
          </cell>
          <cell r="AJ125">
            <v>125.38003716999907</v>
          </cell>
          <cell r="AK125">
            <v>-75.08454489999954</v>
          </cell>
          <cell r="AL125">
            <v>49.12938988999986</v>
          </cell>
          <cell r="AM125">
            <v>96.07541657000093</v>
          </cell>
          <cell r="AN125">
            <v>38.068943780000154</v>
          </cell>
          <cell r="AO125">
            <v>53.74998340999953</v>
          </cell>
          <cell r="AP125">
            <v>126.21190997000055</v>
          </cell>
          <cell r="AQ125">
            <v>1.8634402200001337</v>
          </cell>
          <cell r="AR125">
            <v>102.4152559099994</v>
          </cell>
          <cell r="AS125">
            <v>83.62092547000066</v>
          </cell>
          <cell r="AT125">
            <v>42.455121809998886</v>
          </cell>
          <cell r="AU125">
            <v>60.88724026000133</v>
          </cell>
          <cell r="AV125">
            <v>189.19388567999977</v>
          </cell>
          <cell r="AW125">
            <v>19.54560843999934</v>
          </cell>
          <cell r="AX125">
            <v>21.40808604999964</v>
          </cell>
          <cell r="AY125">
            <v>-95</v>
          </cell>
        </row>
        <row r="126">
          <cell r="B126" t="str">
            <v>  Finančné spoločnosti</v>
          </cell>
          <cell r="D126">
            <v>-7.048330330000226</v>
          </cell>
          <cell r="E126">
            <v>29.76717783000049</v>
          </cell>
          <cell r="F126">
            <v>16.068645029999516</v>
          </cell>
          <cell r="G126">
            <v>-2.418708069999866</v>
          </cell>
          <cell r="H126">
            <v>32.44008495000003</v>
          </cell>
          <cell r="I126">
            <v>103.4364336599997</v>
          </cell>
          <cell r="J126">
            <v>8.410774729999957</v>
          </cell>
          <cell r="K126">
            <v>37.81557461000057</v>
          </cell>
          <cell r="L126">
            <v>103.03326028999959</v>
          </cell>
          <cell r="M126">
            <v>20.65269205000027</v>
          </cell>
          <cell r="N126">
            <v>267.85663544999966</v>
          </cell>
          <cell r="O126">
            <v>-66.77258846999985</v>
          </cell>
          <cell r="P126">
            <v>40.931819700000005</v>
          </cell>
          <cell r="Q126">
            <v>68.50282147999974</v>
          </cell>
          <cell r="R126">
            <v>30.73411672000043</v>
          </cell>
          <cell r="S126">
            <v>82.25984199999994</v>
          </cell>
          <cell r="T126">
            <v>51.80498571999988</v>
          </cell>
          <cell r="U126">
            <v>-4.8503618099998675</v>
          </cell>
          <cell r="V126">
            <v>-12.70580229999996</v>
          </cell>
          <cell r="W126">
            <v>-5.9383257099998445</v>
          </cell>
          <cell r="X126">
            <v>2.1023036599999614</v>
          </cell>
          <cell r="Y126">
            <v>23.040961299999516</v>
          </cell>
          <cell r="Z126">
            <v>51.82141672000034</v>
          </cell>
          <cell r="AA126">
            <v>-0.5382725900003607</v>
          </cell>
          <cell r="AB126">
            <v>-69.81690234999974</v>
          </cell>
          <cell r="AC126">
            <v>26.15318995000007</v>
          </cell>
          <cell r="AD126">
            <v>-67.03309434999983</v>
          </cell>
          <cell r="AE126">
            <v>24.243776140000136</v>
          </cell>
          <cell r="AF126">
            <v>28.299475549999897</v>
          </cell>
          <cell r="AG126">
            <v>45.49545242999989</v>
          </cell>
          <cell r="AH126">
            <v>-30.215561310000112</v>
          </cell>
          <cell r="AI126">
            <v>31.006074479999597</v>
          </cell>
          <cell r="AJ126">
            <v>66.80628028000046</v>
          </cell>
          <cell r="AK126">
            <v>51.29403175000016</v>
          </cell>
          <cell r="AL126">
            <v>18.861747329999616</v>
          </cell>
          <cell r="AM126">
            <v>-11.384186429999772</v>
          </cell>
          <cell r="AN126">
            <v>-8.36735709999948</v>
          </cell>
          <cell r="AO126">
            <v>85.96474805999924</v>
          </cell>
          <cell r="AP126">
            <v>-62.74865564000038</v>
          </cell>
          <cell r="AQ126">
            <v>-167.53574983999965</v>
          </cell>
          <cell r="AR126">
            <v>-25.533426289999852</v>
          </cell>
          <cell r="AS126">
            <v>-18.456051260000095</v>
          </cell>
          <cell r="AT126">
            <v>-6.479685319999589</v>
          </cell>
          <cell r="AU126">
            <v>-22.650932750000493</v>
          </cell>
          <cell r="AV126">
            <v>-53.04952530999981</v>
          </cell>
          <cell r="AW126">
            <v>17.852552629999963</v>
          </cell>
          <cell r="AX126">
            <v>-57.91940519999999</v>
          </cell>
          <cell r="AY126">
            <v>-134</v>
          </cell>
        </row>
        <row r="127">
          <cell r="B127" t="str">
            <v>  Poisťovne a penzijné fondy</v>
          </cell>
          <cell r="D127">
            <v>0.010688440000000007</v>
          </cell>
          <cell r="E127">
            <v>1.86573059</v>
          </cell>
          <cell r="F127">
            <v>-0.5535417800000002</v>
          </cell>
          <cell r="G127">
            <v>-0.024032399999999843</v>
          </cell>
          <cell r="H127">
            <v>1.4272057299999996</v>
          </cell>
          <cell r="I127">
            <v>-1.1536546399999998</v>
          </cell>
          <cell r="J127">
            <v>-0.052844719999999956</v>
          </cell>
          <cell r="K127">
            <v>-0.10130784000000004</v>
          </cell>
          <cell r="L127">
            <v>-0.009858599999999829</v>
          </cell>
          <cell r="M127">
            <v>-0.015236009999999744</v>
          </cell>
          <cell r="N127">
            <v>-0.026555130000000204</v>
          </cell>
          <cell r="O127">
            <v>-0.01623183000000017</v>
          </cell>
          <cell r="P127">
            <v>-0.01772554000000026</v>
          </cell>
          <cell r="Q127">
            <v>-0.009626249999999725</v>
          </cell>
          <cell r="R127">
            <v>0.0002987500000002363</v>
          </cell>
          <cell r="S127">
            <v>0.0026886999999995442</v>
          </cell>
          <cell r="T127">
            <v>0.0660559000000005</v>
          </cell>
          <cell r="U127">
            <v>0.17290711999999986</v>
          </cell>
          <cell r="V127">
            <v>-0.21503019999999995</v>
          </cell>
          <cell r="W127">
            <v>0.004846309999999798</v>
          </cell>
          <cell r="X127">
            <v>-0.057525069999999845</v>
          </cell>
          <cell r="Y127">
            <v>-0.0428201300000004</v>
          </cell>
          <cell r="Z127">
            <v>-0.04325168999999973</v>
          </cell>
          <cell r="AA127">
            <v>-0.0031534199999998513</v>
          </cell>
          <cell r="AB127">
            <v>-0.014406169999999996</v>
          </cell>
          <cell r="AC127">
            <v>-0.03667927000000004</v>
          </cell>
          <cell r="AD127">
            <v>-0.001858860000000145</v>
          </cell>
          <cell r="AE127">
            <v>-0.008729999999999905</v>
          </cell>
          <cell r="AF127">
            <v>-0.0047799400000000545</v>
          </cell>
          <cell r="AG127">
            <v>-0.0019584399999998</v>
          </cell>
          <cell r="AH127">
            <v>0.0023899599999999133</v>
          </cell>
          <cell r="AI127">
            <v>-0.01062206000000021</v>
          </cell>
          <cell r="AJ127">
            <v>-0.009294279999999766</v>
          </cell>
          <cell r="AK127">
            <v>0.05981543999999994</v>
          </cell>
          <cell r="AL127">
            <v>-0.06187346000000016</v>
          </cell>
          <cell r="AM127">
            <v>-0.021841609999999623</v>
          </cell>
          <cell r="AN127">
            <v>-0.02167563000000028</v>
          </cell>
          <cell r="AO127">
            <v>-0.00677156000000001</v>
          </cell>
          <cell r="AP127">
            <v>-0.007468639999999915</v>
          </cell>
          <cell r="AQ127">
            <v>-0.06233817000000008</v>
          </cell>
          <cell r="AR127">
            <v>0.024596689999999866</v>
          </cell>
          <cell r="AS127">
            <v>-0.02479584999999984</v>
          </cell>
          <cell r="AT127">
            <v>-0.010721640000000088</v>
          </cell>
          <cell r="AU127">
            <v>1.8373829900000005</v>
          </cell>
          <cell r="AV127">
            <v>-1.8241718100000004</v>
          </cell>
          <cell r="AW127">
            <v>-0.018024300000000215</v>
          </cell>
          <cell r="AX127">
            <v>0.0002987500000000143</v>
          </cell>
          <cell r="AY127">
            <v>0</v>
          </cell>
        </row>
        <row r="128">
          <cell r="B128" t="str">
            <v>  Domácnosti a neziskové inštitúcie slúžiace domácnostiam</v>
          </cell>
          <cell r="D128">
            <v>78.04023102000097</v>
          </cell>
          <cell r="E128">
            <v>128.2825466599994</v>
          </cell>
          <cell r="F128">
            <v>141.84239525999936</v>
          </cell>
          <cell r="G128">
            <v>171.78799044000078</v>
          </cell>
          <cell r="H128">
            <v>191.18100644000054</v>
          </cell>
          <cell r="I128">
            <v>152.91396137999857</v>
          </cell>
          <cell r="J128">
            <v>177.52001591000106</v>
          </cell>
          <cell r="K128">
            <v>174.21944500999885</v>
          </cell>
          <cell r="L128">
            <v>167.52472946999933</v>
          </cell>
          <cell r="M128">
            <v>144.6032331000001</v>
          </cell>
          <cell r="N128">
            <v>204.62965545000026</v>
          </cell>
          <cell r="O128">
            <v>96.11229505000088</v>
          </cell>
          <cell r="P128">
            <v>85.17665803999881</v>
          </cell>
          <cell r="Q128">
            <v>181.60456081000103</v>
          </cell>
          <cell r="R128">
            <v>165.85617076000068</v>
          </cell>
          <cell r="S128">
            <v>207.531965729999</v>
          </cell>
          <cell r="T128">
            <v>213.2717586300008</v>
          </cell>
          <cell r="U128">
            <v>169.0850096299999</v>
          </cell>
          <cell r="V128">
            <v>170.17284073000056</v>
          </cell>
          <cell r="W128">
            <v>170.35809598999856</v>
          </cell>
          <cell r="X128">
            <v>175.0447454299991</v>
          </cell>
          <cell r="Y128">
            <v>159.28951734000222</v>
          </cell>
          <cell r="Z128">
            <v>158.45535418000006</v>
          </cell>
          <cell r="AA128">
            <v>100.4975436499998</v>
          </cell>
          <cell r="AB128">
            <v>107.31849564000096</v>
          </cell>
          <cell r="AC128">
            <v>180.4536613099991</v>
          </cell>
          <cell r="AD128">
            <v>126.77311955999937</v>
          </cell>
          <cell r="AE128">
            <v>239.68528844999864</v>
          </cell>
          <cell r="AF128">
            <v>232.80452102000336</v>
          </cell>
          <cell r="AG128">
            <v>196.058786409997</v>
          </cell>
          <cell r="AH128">
            <v>193.09818761999995</v>
          </cell>
          <cell r="AI128">
            <v>190.75151030999893</v>
          </cell>
          <cell r="AJ128">
            <v>243.45953662000093</v>
          </cell>
          <cell r="AK128">
            <v>234.6573059900015</v>
          </cell>
          <cell r="AL128">
            <v>203.9102104199966</v>
          </cell>
          <cell r="AM128">
            <v>139.5090287500046</v>
          </cell>
          <cell r="AN128">
            <v>159.1498705099979</v>
          </cell>
          <cell r="AO128">
            <v>200.26229836999988</v>
          </cell>
          <cell r="AP128">
            <v>256.62563899000196</v>
          </cell>
          <cell r="AQ128">
            <v>251.1268671699986</v>
          </cell>
          <cell r="AR128">
            <v>274.6801102000002</v>
          </cell>
          <cell r="AS128">
            <v>271.90967933999843</v>
          </cell>
          <cell r="AT128">
            <v>217.4997676400003</v>
          </cell>
          <cell r="AU128">
            <v>224.18070770000026</v>
          </cell>
          <cell r="AV128">
            <v>249.7011219600015</v>
          </cell>
          <cell r="AW128">
            <v>166.33598884999597</v>
          </cell>
          <cell r="AX128">
            <v>156.3912899200064</v>
          </cell>
          <cell r="AY128">
            <v>56</v>
          </cell>
        </row>
        <row r="129">
          <cell r="B129" t="str">
            <v>     spotrebiteľské úvery</v>
          </cell>
          <cell r="D129">
            <v>0.8137821199999999</v>
          </cell>
          <cell r="E129">
            <v>1.07707628</v>
          </cell>
          <cell r="F129">
            <v>1.25944367</v>
          </cell>
          <cell r="G129">
            <v>1.2042089900000001</v>
          </cell>
          <cell r="H129">
            <v>1.3176657999999999</v>
          </cell>
          <cell r="I129">
            <v>1.18535484</v>
          </cell>
          <cell r="J129">
            <v>1.6221204299999998</v>
          </cell>
          <cell r="K129">
            <v>2.11710815</v>
          </cell>
          <cell r="L129">
            <v>1.7964217</v>
          </cell>
          <cell r="M129">
            <v>2.09111731</v>
          </cell>
          <cell r="N129">
            <v>1.8739295</v>
          </cell>
          <cell r="O129">
            <v>984.2846378499999</v>
          </cell>
          <cell r="P129">
            <v>7.4300604200000535</v>
          </cell>
          <cell r="Q129">
            <v>41.08550752999997</v>
          </cell>
          <cell r="R129">
            <v>18.576511980000298</v>
          </cell>
          <cell r="S129">
            <v>21.112361420000042</v>
          </cell>
          <cell r="T129">
            <v>24.72790941999996</v>
          </cell>
          <cell r="U129">
            <v>16.331175750000067</v>
          </cell>
          <cell r="V129">
            <v>18.387937339999922</v>
          </cell>
          <cell r="W129">
            <v>29.437363070000007</v>
          </cell>
          <cell r="X129">
            <v>27.97254862999976</v>
          </cell>
          <cell r="Y129">
            <v>27.108245370000184</v>
          </cell>
          <cell r="Z129">
            <v>7.233519219999785</v>
          </cell>
          <cell r="AA129">
            <v>16.395140380000107</v>
          </cell>
          <cell r="AB129">
            <v>14.081424690000118</v>
          </cell>
          <cell r="AC129">
            <v>29.4837017999995</v>
          </cell>
          <cell r="AD129">
            <v>-23.599681329999672</v>
          </cell>
          <cell r="AE129">
            <v>22.829947539999917</v>
          </cell>
          <cell r="AF129">
            <v>27.573192600000215</v>
          </cell>
          <cell r="AG129">
            <v>27.95239991999994</v>
          </cell>
          <cell r="AH129">
            <v>12.109672700000042</v>
          </cell>
          <cell r="AI129">
            <v>21.90021908999992</v>
          </cell>
          <cell r="AJ129">
            <v>22.54431388000001</v>
          </cell>
          <cell r="AK129">
            <v>22.460698400000187</v>
          </cell>
          <cell r="AL129">
            <v>16.860386369999958</v>
          </cell>
          <cell r="AM129">
            <v>7.961030350000271</v>
          </cell>
          <cell r="AN129">
            <v>17.25443137999981</v>
          </cell>
          <cell r="AO129">
            <v>26.27414856999968</v>
          </cell>
          <cell r="AP129">
            <v>42.3316072499998</v>
          </cell>
          <cell r="AQ129">
            <v>36.01151829000023</v>
          </cell>
          <cell r="AR129">
            <v>32.83217154000011</v>
          </cell>
          <cell r="AS129">
            <v>50.903970000000264</v>
          </cell>
          <cell r="AT129">
            <v>31.88810328999992</v>
          </cell>
          <cell r="AU129">
            <v>32.49385911999967</v>
          </cell>
          <cell r="AV129">
            <v>35.22694684000023</v>
          </cell>
          <cell r="AW129">
            <v>20.651098719999954</v>
          </cell>
          <cell r="AX129">
            <v>22.23156076999997</v>
          </cell>
          <cell r="AY129">
            <v>-9</v>
          </cell>
        </row>
        <row r="130">
          <cell r="B130" t="str">
            <v>     úvery na bývanie</v>
          </cell>
          <cell r="D130">
            <v>0.0008962400000000001</v>
          </cell>
          <cell r="E130">
            <v>0.0033525900000000003</v>
          </cell>
          <cell r="F130">
            <v>0.0769435</v>
          </cell>
          <cell r="G130">
            <v>1.3830578199999999</v>
          </cell>
          <cell r="H130">
            <v>0.28609839</v>
          </cell>
          <cell r="I130">
            <v>0.49140278</v>
          </cell>
          <cell r="J130">
            <v>0.58344951</v>
          </cell>
          <cell r="K130">
            <v>0.68296488</v>
          </cell>
          <cell r="L130">
            <v>0.03920202</v>
          </cell>
          <cell r="M130">
            <v>0.32141672</v>
          </cell>
          <cell r="N130">
            <v>1.8584279400000001</v>
          </cell>
          <cell r="O130">
            <v>3988.19644162</v>
          </cell>
          <cell r="P130">
            <v>75.24281351000005</v>
          </cell>
          <cell r="Q130">
            <v>107.01062204000085</v>
          </cell>
          <cell r="R130">
            <v>96.00079666000012</v>
          </cell>
          <cell r="S130">
            <v>119.30196506999835</v>
          </cell>
          <cell r="T130">
            <v>138.73733652000047</v>
          </cell>
          <cell r="U130">
            <v>108.39580429000189</v>
          </cell>
          <cell r="V130">
            <v>117.31125938999799</v>
          </cell>
          <cell r="W130">
            <v>102.1070503800005</v>
          </cell>
          <cell r="X130">
            <v>110.37230299000001</v>
          </cell>
          <cell r="Y130">
            <v>97.48280555999878</v>
          </cell>
          <cell r="Z130">
            <v>156.44844986000143</v>
          </cell>
          <cell r="AA130">
            <v>93.76910309999947</v>
          </cell>
          <cell r="AB130">
            <v>71.23577639999957</v>
          </cell>
          <cell r="AC130">
            <v>102.69478191000044</v>
          </cell>
          <cell r="AD130">
            <v>121.15806945000105</v>
          </cell>
          <cell r="AE130">
            <v>167.87552279999838</v>
          </cell>
          <cell r="AF130">
            <v>151.00826529000037</v>
          </cell>
          <cell r="AG130">
            <v>128.7713602899992</v>
          </cell>
          <cell r="AH130">
            <v>137.79369977000056</v>
          </cell>
          <cell r="AI130">
            <v>131.1361614600004</v>
          </cell>
          <cell r="AJ130">
            <v>163.45459074000044</v>
          </cell>
          <cell r="AK130">
            <v>155.41230165999875</v>
          </cell>
          <cell r="AL130">
            <v>151.3394410000011</v>
          </cell>
          <cell r="AM130">
            <v>110.84598021999949</v>
          </cell>
          <cell r="AN130">
            <v>114.08089359000016</v>
          </cell>
          <cell r="AO130">
            <v>126.14027748000015</v>
          </cell>
          <cell r="AP130">
            <v>173.03628094999985</v>
          </cell>
          <cell r="AQ130">
            <v>166.87628626000043</v>
          </cell>
          <cell r="AR130">
            <v>182.70228374999843</v>
          </cell>
          <cell r="AS130">
            <v>179.13383787000257</v>
          </cell>
          <cell r="AT130">
            <v>151.2847706299987</v>
          </cell>
          <cell r="AU130">
            <v>151.5141074299996</v>
          </cell>
          <cell r="AV130">
            <v>170.09340769000013</v>
          </cell>
          <cell r="AW130">
            <v>111.38315738999856</v>
          </cell>
          <cell r="AX130">
            <v>130.81398131000432</v>
          </cell>
          <cell r="AY130">
            <v>68</v>
          </cell>
        </row>
        <row r="131">
          <cell r="B131" t="str">
            <v>     ostatné úvery</v>
          </cell>
          <cell r="D131">
            <v>0.16643431</v>
          </cell>
          <cell r="E131">
            <v>0.21423355</v>
          </cell>
          <cell r="F131">
            <v>0.20693089</v>
          </cell>
          <cell r="G131">
            <v>0.19853283</v>
          </cell>
          <cell r="H131">
            <v>0.30213105</v>
          </cell>
          <cell r="I131">
            <v>3.05742548</v>
          </cell>
          <cell r="J131">
            <v>0.9284671</v>
          </cell>
          <cell r="K131">
            <v>0.27660493</v>
          </cell>
          <cell r="L131">
            <v>0.23185952</v>
          </cell>
          <cell r="M131">
            <v>0.62547302</v>
          </cell>
          <cell r="N131">
            <v>4.31690235</v>
          </cell>
          <cell r="O131">
            <v>1131.5077341900003</v>
          </cell>
          <cell r="P131">
            <v>2.5037841099989393</v>
          </cell>
          <cell r="Q131">
            <v>33.50843123999976</v>
          </cell>
          <cell r="R131">
            <v>51.278862120000944</v>
          </cell>
          <cell r="S131">
            <v>67.11763924000039</v>
          </cell>
          <cell r="T131">
            <v>49.80651268999991</v>
          </cell>
          <cell r="U131">
            <v>44.35802958999769</v>
          </cell>
          <cell r="V131">
            <v>34.4736440000031</v>
          </cell>
          <cell r="W131">
            <v>38.81368253999759</v>
          </cell>
          <cell r="X131">
            <v>36.699893809999345</v>
          </cell>
          <cell r="Y131">
            <v>34.69846641000393</v>
          </cell>
          <cell r="Z131">
            <v>-5.22661490000163</v>
          </cell>
          <cell r="AA131">
            <v>-9.66669983000001</v>
          </cell>
          <cell r="AB131">
            <v>22.001294550001507</v>
          </cell>
          <cell r="AC131">
            <v>48.27517759999983</v>
          </cell>
          <cell r="AD131">
            <v>29.214731439997767</v>
          </cell>
          <cell r="AE131">
            <v>48.9798181099999</v>
          </cell>
          <cell r="AF131">
            <v>54.22306313000347</v>
          </cell>
          <cell r="AG131">
            <v>39.335026199996946</v>
          </cell>
          <cell r="AH131">
            <v>43.194815149999805</v>
          </cell>
          <cell r="AI131">
            <v>37.71512975999817</v>
          </cell>
          <cell r="AJ131">
            <v>57.460632000001844</v>
          </cell>
          <cell r="AK131">
            <v>56.784305930001665</v>
          </cell>
          <cell r="AL131">
            <v>35.71038304999577</v>
          </cell>
          <cell r="AM131">
            <v>20.702018180004846</v>
          </cell>
          <cell r="AN131">
            <v>27.814545539998154</v>
          </cell>
          <cell r="AO131">
            <v>47.84787232000004</v>
          </cell>
          <cell r="AP131">
            <v>41.257750790001865</v>
          </cell>
          <cell r="AQ131">
            <v>48.239062619997945</v>
          </cell>
          <cell r="AR131">
            <v>59.145654910001184</v>
          </cell>
          <cell r="AS131">
            <v>41.87187146999561</v>
          </cell>
          <cell r="AT131">
            <v>34.32689372000125</v>
          </cell>
          <cell r="AU131">
            <v>40.17274115000167</v>
          </cell>
          <cell r="AV131">
            <v>44.38076743000204</v>
          </cell>
          <cell r="AW131">
            <v>34.30173273999611</v>
          </cell>
          <cell r="AX131">
            <v>3.3457478400027836</v>
          </cell>
          <cell r="AY131">
            <v>-3</v>
          </cell>
        </row>
        <row r="132">
          <cell r="B132" t="str">
            <v>spotr.+ost.</v>
          </cell>
          <cell r="D132">
            <v>0.9802164299999999</v>
          </cell>
          <cell r="E132">
            <v>1.2913098299999999</v>
          </cell>
          <cell r="F132">
            <v>1.4663745600000002</v>
          </cell>
          <cell r="G132">
            <v>1.4027418200000001</v>
          </cell>
          <cell r="H132">
            <v>1.61979685</v>
          </cell>
          <cell r="I132">
            <v>4.24278032</v>
          </cell>
          <cell r="J132">
            <v>2.5505875299999996</v>
          </cell>
          <cell r="K132">
            <v>2.39371308</v>
          </cell>
          <cell r="L132">
            <v>2.02828122</v>
          </cell>
          <cell r="M132">
            <v>2.71659033</v>
          </cell>
          <cell r="N132">
            <v>6.19083185</v>
          </cell>
          <cell r="O132">
            <v>2115.79237204</v>
          </cell>
          <cell r="P132">
            <v>9.93384452999922</v>
          </cell>
          <cell r="Q132">
            <v>74.59393876999972</v>
          </cell>
          <cell r="R132">
            <v>69.85537410000101</v>
          </cell>
          <cell r="S132">
            <v>88.2300006600002</v>
          </cell>
          <cell r="T132">
            <v>74.53442211000032</v>
          </cell>
          <cell r="U132">
            <v>60.689205339997535</v>
          </cell>
          <cell r="V132">
            <v>52.86158134000302</v>
          </cell>
          <cell r="W132">
            <v>68.2510456099976</v>
          </cell>
          <cell r="X132">
            <v>64.6724424399991</v>
          </cell>
          <cell r="Y132">
            <v>61.80671178000389</v>
          </cell>
          <cell r="Z132">
            <v>2.0069043199986103</v>
          </cell>
          <cell r="AA132">
            <v>6.728440549999872</v>
          </cell>
          <cell r="AB132">
            <v>36.08271924000185</v>
          </cell>
          <cell r="AC132">
            <v>77.7588793999991</v>
          </cell>
          <cell r="AD132">
            <v>5.615050109997866</v>
          </cell>
          <cell r="AE132">
            <v>71.80976565000027</v>
          </cell>
          <cell r="AF132">
            <v>81.79625573000345</v>
          </cell>
          <cell r="AG132">
            <v>67.2874261199969</v>
          </cell>
          <cell r="AH132">
            <v>55.304487849999845</v>
          </cell>
          <cell r="AI132">
            <v>59.615348849998085</v>
          </cell>
          <cell r="AJ132">
            <v>80.00494588000186</v>
          </cell>
          <cell r="AK132">
            <v>79.24500433000185</v>
          </cell>
          <cell r="AL132">
            <v>52.5707694199955</v>
          </cell>
          <cell r="AM132">
            <v>28.663048530005117</v>
          </cell>
          <cell r="AN132">
            <v>45.06897691999819</v>
          </cell>
          <cell r="AO132">
            <v>74.12202088999973</v>
          </cell>
          <cell r="AP132">
            <v>83.58935804000166</v>
          </cell>
          <cell r="AQ132">
            <v>84.25058090999818</v>
          </cell>
          <cell r="AR132">
            <v>91.9778264500013</v>
          </cell>
          <cell r="AS132">
            <v>92.77584146999588</v>
          </cell>
          <cell r="AT132">
            <v>66.21499701000117</v>
          </cell>
          <cell r="AU132">
            <v>72.66660027000157</v>
          </cell>
          <cell r="AV132">
            <v>79.60771427000228</v>
          </cell>
          <cell r="AW132">
            <v>54.95283145999561</v>
          </cell>
          <cell r="AX132">
            <v>25.57730861000298</v>
          </cell>
          <cell r="AY132">
            <v>-11.036053910000074</v>
          </cell>
        </row>
        <row r="133">
          <cell r="B133" t="str">
            <v>Pohľadávky PFI voči súkromnému sektoru</v>
          </cell>
          <cell r="D133">
            <v>1.2934342299988524</v>
          </cell>
          <cell r="E133">
            <v>426.4263095000043</v>
          </cell>
          <cell r="F133">
            <v>322.7610369799932</v>
          </cell>
          <cell r="G133">
            <v>282.79479522000395</v>
          </cell>
          <cell r="H133">
            <v>380.8460797700001</v>
          </cell>
          <cell r="I133">
            <v>384.51576715999585</v>
          </cell>
          <cell r="J133">
            <v>263.74596688999947</v>
          </cell>
          <cell r="K133">
            <v>369.86217888000203</v>
          </cell>
          <cell r="L133">
            <v>372.97825794999903</v>
          </cell>
          <cell r="M133">
            <v>285.3447852600015</v>
          </cell>
          <cell r="N133">
            <v>639.2719909500028</v>
          </cell>
          <cell r="O133">
            <v>219.9617938299982</v>
          </cell>
          <cell r="P133">
            <v>204.54447987999555</v>
          </cell>
          <cell r="Q133">
            <v>385.81454552000594</v>
          </cell>
          <cell r="R133">
            <v>266.7320919099947</v>
          </cell>
          <cell r="S133">
            <v>567.6973046500074</v>
          </cell>
          <cell r="T133">
            <v>500.1190333999878</v>
          </cell>
          <cell r="U133">
            <v>-100.527849699994</v>
          </cell>
          <cell r="V133">
            <v>308.49452299999876</v>
          </cell>
          <cell r="W133">
            <v>338.39042684000356</v>
          </cell>
          <cell r="X133">
            <v>980.3258647400012</v>
          </cell>
          <cell r="Y133">
            <v>210.61803758999545</v>
          </cell>
          <cell r="Z133">
            <v>309.659065230001</v>
          </cell>
          <cell r="AA133">
            <v>264.895538750005</v>
          </cell>
          <cell r="AB133">
            <v>88.31228836999313</v>
          </cell>
          <cell r="AC133">
            <v>254.99166835000727</v>
          </cell>
          <cell r="AD133">
            <v>228.51699526999218</v>
          </cell>
          <cell r="AE133">
            <v>585.0862378100024</v>
          </cell>
          <cell r="AF133">
            <v>629.9778928500008</v>
          </cell>
          <cell r="AG133">
            <v>642.8127198899999</v>
          </cell>
          <cell r="AH133">
            <v>202.74042357000263</v>
          </cell>
          <cell r="AI133">
            <v>561.8503286000026</v>
          </cell>
          <cell r="AJ133">
            <v>679.9015800599997</v>
          </cell>
          <cell r="AK133">
            <v>434.56174070999685</v>
          </cell>
          <cell r="AL133">
            <v>511.0826528299967</v>
          </cell>
          <cell r="AM133">
            <v>704.519119690007</v>
          </cell>
          <cell r="AN133">
            <v>297.8931487300053</v>
          </cell>
          <cell r="AO133">
            <v>412.90639316999705</v>
          </cell>
          <cell r="AP133">
            <v>409.39026090999414</v>
          </cell>
          <cell r="AQ133">
            <v>74.09138289999382</v>
          </cell>
          <cell r="AR133">
            <v>608.9455951400063</v>
          </cell>
          <cell r="AS133">
            <v>630.4857266099972</v>
          </cell>
          <cell r="AT133">
            <v>395.64598685000414</v>
          </cell>
          <cell r="AU133">
            <v>228.03455486999107</v>
          </cell>
          <cell r="AV133">
            <v>385.90562970000695</v>
          </cell>
          <cell r="AW133">
            <v>312.47855676000154</v>
          </cell>
          <cell r="AX133">
            <v>-182.25785037000696</v>
          </cell>
          <cell r="AY133">
            <v>-29966.618692179996</v>
          </cell>
        </row>
        <row r="134">
          <cell r="B134" t="str">
            <v>     v EUR</v>
          </cell>
          <cell r="D134">
            <v>9.326097049998893</v>
          </cell>
          <cell r="E134">
            <v>440.16344685000405</v>
          </cell>
          <cell r="F134">
            <v>335.58341632999804</v>
          </cell>
          <cell r="G134">
            <v>273.2200092899994</v>
          </cell>
          <cell r="H134">
            <v>371.7152957400041</v>
          </cell>
          <cell r="I134">
            <v>369.4402841799933</v>
          </cell>
          <cell r="J134">
            <v>307.1235477500034</v>
          </cell>
          <cell r="K134">
            <v>354.49216625000037</v>
          </cell>
          <cell r="L134">
            <v>374.7951271099994</v>
          </cell>
          <cell r="M134">
            <v>295.1460200699998</v>
          </cell>
          <cell r="N134">
            <v>612.0535417699947</v>
          </cell>
          <cell r="O134">
            <v>265.03160063000377</v>
          </cell>
          <cell r="P134">
            <v>197.46766915000734</v>
          </cell>
          <cell r="Q134">
            <v>372.173604139991</v>
          </cell>
          <cell r="R134">
            <v>269.7565890100057</v>
          </cell>
          <cell r="S134">
            <v>567.5983203999989</v>
          </cell>
          <cell r="T134">
            <v>485.82901810999863</v>
          </cell>
          <cell r="U134">
            <v>-84.09785566000964</v>
          </cell>
          <cell r="V134">
            <v>309.6845250000054</v>
          </cell>
          <cell r="W134">
            <v>327.50594167000486</v>
          </cell>
          <cell r="X134">
            <v>967.0514506000013</v>
          </cell>
          <cell r="Y134">
            <v>204.58175663999603</v>
          </cell>
          <cell r="Z134">
            <v>310.4845980100044</v>
          </cell>
          <cell r="AA134">
            <v>271.793467430002</v>
          </cell>
          <cell r="AB134">
            <v>43.1602934199897</v>
          </cell>
          <cell r="AC134">
            <v>220.93274915000345</v>
          </cell>
          <cell r="AD134">
            <v>202.41117304000144</v>
          </cell>
          <cell r="AE134">
            <v>573.4404833299992</v>
          </cell>
          <cell r="AF134">
            <v>612.2363738899975</v>
          </cell>
          <cell r="AG134">
            <v>698.2449711100069</v>
          </cell>
          <cell r="AH134">
            <v>208.15863373999971</v>
          </cell>
          <cell r="AI134">
            <v>570.217752089998</v>
          </cell>
          <cell r="AJ134">
            <v>677.1042953200068</v>
          </cell>
          <cell r="AK134">
            <v>420.3250016699937</v>
          </cell>
          <cell r="AL134">
            <v>474.8800703499945</v>
          </cell>
          <cell r="AM134">
            <v>664.4404501100009</v>
          </cell>
          <cell r="AN134">
            <v>305.0948017900102</v>
          </cell>
          <cell r="AO134">
            <v>416.2637588999975</v>
          </cell>
          <cell r="AP134">
            <v>342.46109672999165</v>
          </cell>
          <cell r="AQ134">
            <v>105.5957312899979</v>
          </cell>
          <cell r="AR134">
            <v>592.8989908900081</v>
          </cell>
          <cell r="AS134">
            <v>639.6786828699952</v>
          </cell>
          <cell r="AT134">
            <v>399.231560770002</v>
          </cell>
          <cell r="AU134">
            <v>230.16839276000394</v>
          </cell>
          <cell r="AV134">
            <v>360.60087632999546</v>
          </cell>
          <cell r="AW134">
            <v>337.97314611999695</v>
          </cell>
          <cell r="AX134">
            <v>-169.98144460000043</v>
          </cell>
          <cell r="AY134">
            <v>-29533.950063689994</v>
          </cell>
        </row>
        <row r="135">
          <cell r="B135" t="str">
            <v>     v ostatných cudzích menách</v>
          </cell>
          <cell r="D135">
            <v>-8.032662819999928</v>
          </cell>
          <cell r="E135">
            <v>-13.7371373500001</v>
          </cell>
          <cell r="F135">
            <v>-12.82237934999999</v>
          </cell>
          <cell r="G135">
            <v>9.574785919999995</v>
          </cell>
          <cell r="H135">
            <v>9.13078403000003</v>
          </cell>
          <cell r="I135">
            <v>15.075482979999947</v>
          </cell>
          <cell r="J135">
            <v>-43.37758085999994</v>
          </cell>
          <cell r="K135">
            <v>15.370012639999969</v>
          </cell>
          <cell r="L135">
            <v>-1.8168691600000102</v>
          </cell>
          <cell r="M135">
            <v>-9.80123481000004</v>
          </cell>
          <cell r="N135">
            <v>27.21844918000008</v>
          </cell>
          <cell r="O135">
            <v>-45.06980679999998</v>
          </cell>
          <cell r="P135">
            <v>7.076810729999977</v>
          </cell>
          <cell r="Q135">
            <v>13.640941369999986</v>
          </cell>
          <cell r="R135">
            <v>-3.0244971099999702</v>
          </cell>
          <cell r="S135">
            <v>0.09898424999999032</v>
          </cell>
          <cell r="T135">
            <v>14.290015290000003</v>
          </cell>
          <cell r="U135">
            <v>-16.429994030000017</v>
          </cell>
          <cell r="V135">
            <v>-1.1900019999999927</v>
          </cell>
          <cell r="W135">
            <v>10.884485169999977</v>
          </cell>
          <cell r="X135">
            <v>13.274414139999976</v>
          </cell>
          <cell r="Y135">
            <v>6.036280940000097</v>
          </cell>
          <cell r="Z135">
            <v>-0.82553278000006</v>
          </cell>
          <cell r="AA135">
            <v>-6.897928679999974</v>
          </cell>
          <cell r="AB135">
            <v>45.15199495000002</v>
          </cell>
          <cell r="AC135">
            <v>34.058919209999964</v>
          </cell>
          <cell r="AD135">
            <v>26.105822229999944</v>
          </cell>
          <cell r="AE135">
            <v>11.64575448000005</v>
          </cell>
          <cell r="AF135">
            <v>17.74151895999995</v>
          </cell>
          <cell r="AG135">
            <v>-55.43225122999997</v>
          </cell>
          <cell r="AH135">
            <v>-5.418210179999914</v>
          </cell>
          <cell r="AI135">
            <v>-8.367423490000135</v>
          </cell>
          <cell r="AJ135">
            <v>2.7972847300000847</v>
          </cell>
          <cell r="AK135">
            <v>14.236739040000032</v>
          </cell>
          <cell r="AL135">
            <v>36.20258248999991</v>
          </cell>
          <cell r="AM135">
            <v>40.078669580000096</v>
          </cell>
          <cell r="AN135">
            <v>-7.201653060000126</v>
          </cell>
          <cell r="AO135">
            <v>-3.357365729999878</v>
          </cell>
          <cell r="AP135">
            <v>66.9291641799999</v>
          </cell>
          <cell r="AQ135">
            <v>-31.504348390000096</v>
          </cell>
          <cell r="AR135">
            <v>16.04660425000015</v>
          </cell>
          <cell r="AS135">
            <v>-9.19295626000013</v>
          </cell>
          <cell r="AT135">
            <v>-3.585573919999831</v>
          </cell>
          <cell r="AU135">
            <v>-2.133837880000016</v>
          </cell>
          <cell r="AV135">
            <v>25.304753379999912</v>
          </cell>
          <cell r="AW135">
            <v>-25.49458937000001</v>
          </cell>
          <cell r="AX135">
            <v>-12.276405789999977</v>
          </cell>
          <cell r="AY135">
            <v>-432.66862848999995</v>
          </cell>
        </row>
        <row r="137">
          <cell r="B137" t="str">
            <v>Pohľadávky PFI voči súkromnému sektoru</v>
          </cell>
          <cell r="D137">
            <v>1.2934342299988524</v>
          </cell>
          <cell r="E137">
            <v>426.4263095000043</v>
          </cell>
          <cell r="F137">
            <v>322.7610369799932</v>
          </cell>
          <cell r="G137">
            <v>282.79479522000395</v>
          </cell>
          <cell r="H137">
            <v>380.8460797700001</v>
          </cell>
          <cell r="I137">
            <v>384.51576715999585</v>
          </cell>
          <cell r="J137">
            <v>263.74596688999947</v>
          </cell>
          <cell r="K137">
            <v>369.86217888000203</v>
          </cell>
          <cell r="L137">
            <v>372.97825794999903</v>
          </cell>
          <cell r="M137">
            <v>285.3447852600015</v>
          </cell>
          <cell r="N137">
            <v>639.2719909500028</v>
          </cell>
          <cell r="O137">
            <v>219.9617938299982</v>
          </cell>
          <cell r="P137">
            <v>204.54447987999555</v>
          </cell>
          <cell r="Q137">
            <v>385.81454552000594</v>
          </cell>
          <cell r="R137">
            <v>266.7320919099947</v>
          </cell>
          <cell r="S137">
            <v>567.6973046500074</v>
          </cell>
          <cell r="T137">
            <v>500.1190333999878</v>
          </cell>
          <cell r="U137">
            <v>-100.527849699994</v>
          </cell>
          <cell r="V137">
            <v>308.49452299999876</v>
          </cell>
          <cell r="W137">
            <v>338.39042684000356</v>
          </cell>
          <cell r="X137">
            <v>980.3258647400012</v>
          </cell>
          <cell r="Y137">
            <v>210.61803758999545</v>
          </cell>
          <cell r="Z137">
            <v>309.659065230001</v>
          </cell>
          <cell r="AA137">
            <v>264.895538750005</v>
          </cell>
          <cell r="AB137">
            <v>88.31228836999313</v>
          </cell>
          <cell r="AC137">
            <v>254.99166835000727</v>
          </cell>
          <cell r="AD137">
            <v>228.51699526999218</v>
          </cell>
          <cell r="AE137">
            <v>585.0862378100024</v>
          </cell>
          <cell r="AF137">
            <v>629.9778928500008</v>
          </cell>
          <cell r="AG137">
            <v>642.8127198899999</v>
          </cell>
          <cell r="AH137">
            <v>202.74042357000263</v>
          </cell>
          <cell r="AI137">
            <v>561.8503286000026</v>
          </cell>
          <cell r="AJ137">
            <v>679.9015800599997</v>
          </cell>
          <cell r="AK137">
            <v>434.56174070999685</v>
          </cell>
          <cell r="AL137">
            <v>511.0826528299967</v>
          </cell>
          <cell r="AM137">
            <v>704.519119690007</v>
          </cell>
          <cell r="AN137">
            <v>297.8931487300053</v>
          </cell>
          <cell r="AO137">
            <v>412.90639316999705</v>
          </cell>
          <cell r="AP137">
            <v>409.39026090999414</v>
          </cell>
          <cell r="AQ137">
            <v>74.09138289999382</v>
          </cell>
          <cell r="AR137">
            <v>608.9455951400063</v>
          </cell>
          <cell r="AS137">
            <v>630.4857266099972</v>
          </cell>
          <cell r="AT137">
            <v>395.64598685000414</v>
          </cell>
          <cell r="AU137">
            <v>228.03455486999107</v>
          </cell>
          <cell r="AV137">
            <v>385.90562970000695</v>
          </cell>
          <cell r="AW137">
            <v>312.47855676000154</v>
          </cell>
          <cell r="AX137">
            <v>-182.25785037000696</v>
          </cell>
          <cell r="AY137">
            <v>-29966.618692179996</v>
          </cell>
        </row>
        <row r="138">
          <cell r="B138" t="str">
            <v>     do 1 roka</v>
          </cell>
          <cell r="D138">
            <v>-161.6186018699998</v>
          </cell>
          <cell r="E138">
            <v>222.10319992999993</v>
          </cell>
          <cell r="F138">
            <v>195.49624907000046</v>
          </cell>
          <cell r="G138">
            <v>104.42056692999914</v>
          </cell>
          <cell r="H138">
            <v>96.80027218000362</v>
          </cell>
          <cell r="I138">
            <v>93.03312757999583</v>
          </cell>
          <cell r="J138">
            <v>50.94944564000318</v>
          </cell>
          <cell r="K138">
            <v>74.793799379997</v>
          </cell>
          <cell r="L138">
            <v>11.316504040002384</v>
          </cell>
          <cell r="M138">
            <v>160.55652923999884</v>
          </cell>
          <cell r="N138">
            <v>177.2355108700004</v>
          </cell>
          <cell r="O138">
            <v>52.403638030001076</v>
          </cell>
          <cell r="P138">
            <v>45.16716458999846</v>
          </cell>
          <cell r="Q138">
            <v>31.808902599996866</v>
          </cell>
          <cell r="R138">
            <v>49.72176856000203</v>
          </cell>
          <cell r="S138">
            <v>346.1770563500028</v>
          </cell>
          <cell r="T138">
            <v>226.81720111999766</v>
          </cell>
          <cell r="U138">
            <v>-230.38969661999877</v>
          </cell>
          <cell r="V138">
            <v>2.2328221499989316</v>
          </cell>
          <cell r="W138">
            <v>261.4069242300009</v>
          </cell>
          <cell r="X138">
            <v>291.67708958000117</v>
          </cell>
          <cell r="Y138">
            <v>-2.265418580000592</v>
          </cell>
          <cell r="Z138">
            <v>23.682566570000468</v>
          </cell>
          <cell r="AA138">
            <v>41.33157403999842</v>
          </cell>
          <cell r="AB138">
            <v>115.07508461999963</v>
          </cell>
          <cell r="AC138">
            <v>195.11435308000085</v>
          </cell>
          <cell r="AD138">
            <v>-120.6191993900011</v>
          </cell>
          <cell r="AE138">
            <v>177.1553143400009</v>
          </cell>
          <cell r="AF138">
            <v>445.44357034999945</v>
          </cell>
          <cell r="AG138">
            <v>136.0709022199985</v>
          </cell>
          <cell r="AH138">
            <v>-96.82028815000012</v>
          </cell>
          <cell r="AI138">
            <v>260.65096596000024</v>
          </cell>
          <cell r="AJ138">
            <v>239.4958839700023</v>
          </cell>
          <cell r="AK138">
            <v>237.71038303000023</v>
          </cell>
          <cell r="AL138">
            <v>86.20666535000137</v>
          </cell>
          <cell r="AM138">
            <v>290.641605249999</v>
          </cell>
          <cell r="AN138">
            <v>106.68323040999994</v>
          </cell>
          <cell r="AO138">
            <v>178.6163446899976</v>
          </cell>
          <cell r="AP138">
            <v>14.574254779999922</v>
          </cell>
          <cell r="AQ138">
            <v>-135.15392015000006</v>
          </cell>
          <cell r="AR138">
            <v>197.02313615000054</v>
          </cell>
          <cell r="AS138">
            <v>112.79190734000213</v>
          </cell>
          <cell r="AT138">
            <v>71.03110267999959</v>
          </cell>
          <cell r="AU138">
            <v>-79.35982209999875</v>
          </cell>
          <cell r="AV138">
            <v>-68.73242379999981</v>
          </cell>
          <cell r="AW138">
            <v>121.9722830899982</v>
          </cell>
          <cell r="AX138">
            <v>-355.914060940002</v>
          </cell>
          <cell r="AY138">
            <v>-8309.400531119998</v>
          </cell>
        </row>
        <row r="139">
          <cell r="B139" t="str">
            <v>     od 1 do 5 rokov vrátane</v>
          </cell>
          <cell r="D139">
            <v>64.14545573999962</v>
          </cell>
          <cell r="E139">
            <v>-15.192889839999495</v>
          </cell>
          <cell r="F139">
            <v>-97.4930292700001</v>
          </cell>
          <cell r="G139">
            <v>56.6020049000001</v>
          </cell>
          <cell r="H139">
            <v>48.94542921000024</v>
          </cell>
          <cell r="I139">
            <v>66.96976032000074</v>
          </cell>
          <cell r="J139">
            <v>30.920832500000653</v>
          </cell>
          <cell r="K139">
            <v>35.32450378999788</v>
          </cell>
          <cell r="L139">
            <v>106.08978954000082</v>
          </cell>
          <cell r="M139">
            <v>-30.17084910000104</v>
          </cell>
          <cell r="N139">
            <v>74.0209453700001</v>
          </cell>
          <cell r="O139">
            <v>39.880667850000606</v>
          </cell>
          <cell r="P139">
            <v>1.1143198499997133</v>
          </cell>
          <cell r="Q139">
            <v>132.6143530600011</v>
          </cell>
          <cell r="R139">
            <v>30.30030536999965</v>
          </cell>
          <cell r="S139">
            <v>195.89909047999922</v>
          </cell>
          <cell r="T139">
            <v>-1.0543052499995103</v>
          </cell>
          <cell r="U139">
            <v>-53.35112527000099</v>
          </cell>
          <cell r="V139">
            <v>77.2048064600007</v>
          </cell>
          <cell r="W139">
            <v>-161.16168755000004</v>
          </cell>
          <cell r="X139">
            <v>286.41910642000005</v>
          </cell>
          <cell r="Y139">
            <v>57.900351889999214</v>
          </cell>
          <cell r="Z139">
            <v>-13.599117069999519</v>
          </cell>
          <cell r="AA139">
            <v>41.76744342000034</v>
          </cell>
          <cell r="AB139">
            <v>40.690798640001745</v>
          </cell>
          <cell r="AC139">
            <v>-60.57754100000086</v>
          </cell>
          <cell r="AD139">
            <v>-80.87987121999947</v>
          </cell>
          <cell r="AE139">
            <v>50.64213639999889</v>
          </cell>
          <cell r="AF139">
            <v>-49.09055303999884</v>
          </cell>
          <cell r="AG139">
            <v>169.68382791999844</v>
          </cell>
          <cell r="AH139">
            <v>22.63692489999945</v>
          </cell>
          <cell r="AI139">
            <v>28.929496120000785</v>
          </cell>
          <cell r="AJ139">
            <v>101.02864635999966</v>
          </cell>
          <cell r="AK139">
            <v>68.23474739000046</v>
          </cell>
          <cell r="AL139">
            <v>166.55978224000137</v>
          </cell>
          <cell r="AM139">
            <v>171.0139082699978</v>
          </cell>
          <cell r="AN139">
            <v>-7.557857029999309</v>
          </cell>
          <cell r="AO139">
            <v>14.15126472000093</v>
          </cell>
          <cell r="AP139">
            <v>27.67390292999951</v>
          </cell>
          <cell r="AQ139">
            <v>-32.983900930001376</v>
          </cell>
          <cell r="AR139">
            <v>33.008597209999785</v>
          </cell>
          <cell r="AS139">
            <v>179.63576313000002</v>
          </cell>
          <cell r="AT139">
            <v>65.04710216000004</v>
          </cell>
          <cell r="AU139">
            <v>28.43835892000136</v>
          </cell>
          <cell r="AV139">
            <v>31.822246549999182</v>
          </cell>
          <cell r="AW139">
            <v>27.90267544000076</v>
          </cell>
          <cell r="AX139">
            <v>15.730963319999152</v>
          </cell>
          <cell r="AY139">
            <v>-5467.179990469999</v>
          </cell>
        </row>
        <row r="140">
          <cell r="B140" t="str">
            <v>     nad 5 rokov</v>
          </cell>
          <cell r="D140">
            <v>98.76658036999983</v>
          </cell>
          <cell r="E140">
            <v>219.51599946999912</v>
          </cell>
          <cell r="F140">
            <v>224.75781718000118</v>
          </cell>
          <cell r="G140">
            <v>121.77222332000034</v>
          </cell>
          <cell r="H140">
            <v>235.10037838999975</v>
          </cell>
          <cell r="I140">
            <v>224.51287924999937</v>
          </cell>
          <cell r="J140">
            <v>181.8756887700004</v>
          </cell>
          <cell r="K140">
            <v>259.7438757200007</v>
          </cell>
          <cell r="L140">
            <v>255.57196441999858</v>
          </cell>
          <cell r="M140">
            <v>154.95910511000156</v>
          </cell>
          <cell r="N140">
            <v>388.0155347600008</v>
          </cell>
          <cell r="O140">
            <v>127.67748787999815</v>
          </cell>
          <cell r="P140">
            <v>158.26299538999655</v>
          </cell>
          <cell r="Q140">
            <v>221.39128994000302</v>
          </cell>
          <cell r="R140">
            <v>186.7100179300004</v>
          </cell>
          <cell r="S140">
            <v>25.621157769999492</v>
          </cell>
          <cell r="T140">
            <v>274.35613758999904</v>
          </cell>
          <cell r="U140">
            <v>183.2129721700005</v>
          </cell>
          <cell r="V140">
            <v>229.0568943800029</v>
          </cell>
          <cell r="W140">
            <v>238.14519018999678</v>
          </cell>
          <cell r="X140">
            <v>402.2296687500006</v>
          </cell>
          <cell r="Y140">
            <v>154.98310425999978</v>
          </cell>
          <cell r="Z140">
            <v>299.5756157699988</v>
          </cell>
          <cell r="AA140">
            <v>181.7965212900018</v>
          </cell>
          <cell r="AB140">
            <v>-67.45359489000006</v>
          </cell>
          <cell r="AC140">
            <v>120.45485625999919</v>
          </cell>
          <cell r="AD140">
            <v>430.01606586000014</v>
          </cell>
          <cell r="AE140">
            <v>357.28878705000284</v>
          </cell>
          <cell r="AF140">
            <v>233.6248755299994</v>
          </cell>
          <cell r="AG140">
            <v>337.05798975999835</v>
          </cell>
          <cell r="AH140">
            <v>276.9237868000017</v>
          </cell>
          <cell r="AI140">
            <v>272.26986654999934</v>
          </cell>
          <cell r="AJ140">
            <v>339.37704972999944</v>
          </cell>
          <cell r="AK140">
            <v>128.61661022999942</v>
          </cell>
          <cell r="AL140">
            <v>258.31620527999905</v>
          </cell>
          <cell r="AM140">
            <v>242.86360617000202</v>
          </cell>
          <cell r="AN140">
            <v>198.76777533999933</v>
          </cell>
          <cell r="AO140">
            <v>220.13878378000194</v>
          </cell>
          <cell r="AP140">
            <v>367.14210315999514</v>
          </cell>
          <cell r="AQ140">
            <v>242.22920402000312</v>
          </cell>
          <cell r="AR140">
            <v>378.9138617900032</v>
          </cell>
          <cell r="AS140">
            <v>338.05805616999663</v>
          </cell>
          <cell r="AT140">
            <v>259.5677819900001</v>
          </cell>
          <cell r="AU140">
            <v>278.9560180400022</v>
          </cell>
          <cell r="AV140">
            <v>422.81580694999576</v>
          </cell>
          <cell r="AW140">
            <v>162.6035982100037</v>
          </cell>
          <cell r="AX140">
            <v>157.92524728999808</v>
          </cell>
          <cell r="AY140">
            <v>-16190.03817061</v>
          </cell>
        </row>
        <row r="142">
          <cell r="B142" t="str">
            <v>Index (jan.2005=100)</v>
          </cell>
        </row>
        <row r="143">
          <cell r="B143" t="str">
            <v>Pohľadávky PFI voči súkromnému sektoru</v>
          </cell>
          <cell r="O143">
            <v>100</v>
          </cell>
          <cell r="P143">
            <v>101.19740055205577</v>
          </cell>
          <cell r="Q143">
            <v>103.45643735078671</v>
          </cell>
          <cell r="R143">
            <v>105.01939166647367</v>
          </cell>
          <cell r="S143">
            <v>108.34717722305366</v>
          </cell>
          <cell r="T143">
            <v>111.28138935634051</v>
          </cell>
          <cell r="U143">
            <v>110.6913441999613</v>
          </cell>
          <cell r="V143">
            <v>112.502644644837</v>
          </cell>
          <cell r="W143">
            <v>114.489833848987</v>
          </cell>
          <cell r="X143">
            <v>120.24962265001436</v>
          </cell>
          <cell r="Y143">
            <v>121.49038673234058</v>
          </cell>
          <cell r="Z143">
            <v>123.31607773644959</v>
          </cell>
          <cell r="AA143">
            <v>124.87953353650022</v>
          </cell>
          <cell r="AB143">
            <v>125.40085611981358</v>
          </cell>
          <cell r="AC143">
            <v>126.9070755436601</v>
          </cell>
          <cell r="AD143">
            <v>128.2575087510804</v>
          </cell>
          <cell r="AE143">
            <v>131.71646438294923</v>
          </cell>
          <cell r="AF143">
            <v>135.44120459096084</v>
          </cell>
          <cell r="AG143">
            <v>139.24251042200854</v>
          </cell>
          <cell r="AH143">
            <v>140.44852244774944</v>
          </cell>
          <cell r="AI143">
            <v>143.79112741925826</v>
          </cell>
          <cell r="AJ143">
            <v>147.83656824607178</v>
          </cell>
          <cell r="AK143">
            <v>150.42291915495508</v>
          </cell>
          <cell r="AL143">
            <v>153.46527125724964</v>
          </cell>
          <cell r="AM143">
            <v>157.66225423956303</v>
          </cell>
          <cell r="AN143">
            <v>159.43726528158035</v>
          </cell>
          <cell r="AO143">
            <v>161.897638862355</v>
          </cell>
          <cell r="AP143">
            <v>164.33715644226376</v>
          </cell>
          <cell r="AQ143">
            <v>164.77869313083795</v>
          </cell>
          <cell r="AR143">
            <v>168.40780306899032</v>
          </cell>
          <cell r="AS143">
            <v>172.16572880381796</v>
          </cell>
          <cell r="AT143">
            <v>174.5239520026121</v>
          </cell>
          <cell r="AU143">
            <v>175.8833581525584</v>
          </cell>
          <cell r="AV143">
            <v>178.1839221105081</v>
          </cell>
          <cell r="AW143">
            <v>180.04758121407585</v>
          </cell>
          <cell r="AX143">
            <v>178.96034388648056</v>
          </cell>
          <cell r="AY143">
            <v>176.92391436161904</v>
          </cell>
        </row>
        <row r="144">
          <cell r="B144" t="str">
            <v>  Nefinančné spoločnosti</v>
          </cell>
          <cell r="O144">
            <v>100</v>
          </cell>
          <cell r="P144">
            <v>100.85129656308098</v>
          </cell>
          <cell r="Q144">
            <v>102.3239596687152</v>
          </cell>
          <cell r="R144">
            <v>103.08576251507158</v>
          </cell>
          <cell r="S144">
            <v>106.10478366429437</v>
          </cell>
          <cell r="T144">
            <v>108.65961561666289</v>
          </cell>
          <cell r="U144">
            <v>105.77804871630332</v>
          </cell>
          <cell r="V144">
            <v>107.4235948115195</v>
          </cell>
          <cell r="W144">
            <v>109.31641985198158</v>
          </cell>
          <cell r="X144">
            <v>118.06210818680535</v>
          </cell>
          <cell r="Y144">
            <v>118.372027677882</v>
          </cell>
          <cell r="Z144">
            <v>119.46006429761918</v>
          </cell>
          <cell r="AA144">
            <v>121.26780048976981</v>
          </cell>
          <cell r="AB144">
            <v>121.82488037232395</v>
          </cell>
          <cell r="AC144">
            <v>122.35609730633225</v>
          </cell>
          <cell r="AD144">
            <v>124.20851499563972</v>
          </cell>
          <cell r="AE144">
            <v>127.73455513381576</v>
          </cell>
          <cell r="AF144">
            <v>131.78451992039763</v>
          </cell>
          <cell r="AG144">
            <v>136.19022744876256</v>
          </cell>
          <cell r="AH144">
            <v>136.63263120929113</v>
          </cell>
          <cell r="AI144">
            <v>140.40803090260806</v>
          </cell>
          <cell r="AJ144">
            <v>144.51153699053583</v>
          </cell>
          <cell r="AK144">
            <v>146.16071438151425</v>
          </cell>
          <cell r="AL144">
            <v>149.3623107420766</v>
          </cell>
          <cell r="AM144">
            <v>155.7640626192769</v>
          </cell>
          <cell r="AN144">
            <v>157.39816941406536</v>
          </cell>
          <cell r="AO144">
            <v>158.8052013143225</v>
          </cell>
          <cell r="AP144">
            <v>161.19893110805126</v>
          </cell>
          <cell r="AQ144">
            <v>161.0941019115841</v>
          </cell>
          <cell r="AR144">
            <v>165.09076554865936</v>
          </cell>
          <cell r="AS144">
            <v>169.27946320970935</v>
          </cell>
          <cell r="AT144">
            <v>171.3305811884551</v>
          </cell>
          <cell r="AU144">
            <v>171.6046174363768</v>
          </cell>
          <cell r="AV144">
            <v>173.72735872515878</v>
          </cell>
          <cell r="AW144">
            <v>175.15278093515195</v>
          </cell>
          <cell r="AX144">
            <v>172.03350946847155</v>
          </cell>
          <cell r="AY144">
            <v>169.10604677062685</v>
          </cell>
        </row>
        <row r="145">
          <cell r="B145" t="str">
            <v>     do 1 roka</v>
          </cell>
          <cell r="O145">
            <v>100</v>
          </cell>
          <cell r="P145">
            <v>100.09054949337559</v>
          </cell>
          <cell r="Q145">
            <v>99.1317972548267</v>
          </cell>
          <cell r="R145">
            <v>99.11667194771367</v>
          </cell>
          <cell r="S145">
            <v>106.49321541487109</v>
          </cell>
          <cell r="T145">
            <v>111.57667129327626</v>
          </cell>
          <cell r="U145">
            <v>105.61921894452605</v>
          </cell>
          <cell r="V145">
            <v>105.98787296449574</v>
          </cell>
          <cell r="W145">
            <v>108.37897605640606</v>
          </cell>
          <cell r="X145">
            <v>115.31110732413444</v>
          </cell>
          <cell r="Y145">
            <v>114.72689154318371</v>
          </cell>
          <cell r="Z145">
            <v>114.01420053091702</v>
          </cell>
          <cell r="AA145">
            <v>115.24109640684796</v>
          </cell>
          <cell r="AB145">
            <v>119.2274730565637</v>
          </cell>
          <cell r="AC145">
            <v>122.27912830517695</v>
          </cell>
          <cell r="AD145">
            <v>121.11391478966989</v>
          </cell>
          <cell r="AE145">
            <v>124.83215459695171</v>
          </cell>
          <cell r="AF145">
            <v>135.2956710839525</v>
          </cell>
          <cell r="AG145">
            <v>136.56254539359972</v>
          </cell>
          <cell r="AH145">
            <v>134.55031353168926</v>
          </cell>
          <cell r="AI145">
            <v>140.82161041272974</v>
          </cell>
          <cell r="AJ145">
            <v>145.0393073382103</v>
          </cell>
          <cell r="AK145">
            <v>149.06112703612357</v>
          </cell>
          <cell r="AL145">
            <v>150.65043125170362</v>
          </cell>
          <cell r="AM145">
            <v>158.37133319837352</v>
          </cell>
          <cell r="AN145">
            <v>161.04521981949796</v>
          </cell>
          <cell r="AO145">
            <v>163.33119557402802</v>
          </cell>
          <cell r="AP145">
            <v>164.84215074309242</v>
          </cell>
          <cell r="AQ145">
            <v>164.99427369082457</v>
          </cell>
          <cell r="AR145">
            <v>169.94693042783626</v>
          </cell>
          <cell r="AS145">
            <v>172.7678065507809</v>
          </cell>
          <cell r="AT145">
            <v>173.86174489415737</v>
          </cell>
          <cell r="AU145">
            <v>171.53802251146462</v>
          </cell>
          <cell r="AV145">
            <v>170.20956476754773</v>
          </cell>
          <cell r="AW145">
            <v>171.62847630290028</v>
          </cell>
          <cell r="AX145">
            <v>162.83750442264108</v>
          </cell>
          <cell r="AY145">
            <v>161.87154809909052</v>
          </cell>
        </row>
        <row r="146">
          <cell r="B146" t="str">
            <v>     1 až 5 rokov</v>
          </cell>
          <cell r="O146">
            <v>100</v>
          </cell>
          <cell r="P146">
            <v>99.69388189693741</v>
          </cell>
          <cell r="Q146">
            <v>105.19575067844958</v>
          </cell>
          <cell r="R146">
            <v>105.25947731970331</v>
          </cell>
          <cell r="S146">
            <v>112.09254700120368</v>
          </cell>
          <cell r="T146">
            <v>108.42019020422788</v>
          </cell>
          <cell r="U146">
            <v>104.33879449757033</v>
          </cell>
          <cell r="V146">
            <v>107.63544644347655</v>
          </cell>
          <cell r="W146">
            <v>107.49487973596327</v>
          </cell>
          <cell r="X146">
            <v>122.79980645855585</v>
          </cell>
          <cell r="Y146">
            <v>125.04468350841172</v>
          </cell>
          <cell r="Z146">
            <v>123.23270975553662</v>
          </cell>
          <cell r="AA146">
            <v>125.12512244261062</v>
          </cell>
          <cell r="AB146">
            <v>126.95240389476541</v>
          </cell>
          <cell r="AC146">
            <v>124.19285433142406</v>
          </cell>
          <cell r="AD146">
            <v>132.4398710188514</v>
          </cell>
          <cell r="AE146">
            <v>133.80012105986046</v>
          </cell>
          <cell r="AF146">
            <v>130.63994813455864</v>
          </cell>
          <cell r="AG146">
            <v>140.06628809988095</v>
          </cell>
          <cell r="AH146">
            <v>140.6712419727064</v>
          </cell>
          <cell r="AI146">
            <v>140.1149841269887</v>
          </cell>
          <cell r="AJ146">
            <v>144.8810914390416</v>
          </cell>
          <cell r="AK146">
            <v>148.888679389904</v>
          </cell>
          <cell r="AL146">
            <v>159.21588739791036</v>
          </cell>
          <cell r="AM146">
            <v>169.88041686487477</v>
          </cell>
          <cell r="AN146">
            <v>170.25254980126263</v>
          </cell>
          <cell r="AO146">
            <v>169.39342667111998</v>
          </cell>
          <cell r="AP146">
            <v>171.20879627026545</v>
          </cell>
          <cell r="AQ146">
            <v>170.21499880684445</v>
          </cell>
          <cell r="AR146">
            <v>174.11575835772368</v>
          </cell>
          <cell r="AS146">
            <v>184.85226181690325</v>
          </cell>
          <cell r="AT146">
            <v>190.66178056718735</v>
          </cell>
          <cell r="AU146">
            <v>193.73252473646716</v>
          </cell>
          <cell r="AV146">
            <v>196.79787423251022</v>
          </cell>
          <cell r="AW146">
            <v>199.9467238584048</v>
          </cell>
          <cell r="AX146">
            <v>201.98214375212342</v>
          </cell>
          <cell r="AY146">
            <v>194.32662065749238</v>
          </cell>
        </row>
        <row r="147">
          <cell r="B147" t="str">
            <v>     nad 5 rokov</v>
          </cell>
          <cell r="O147">
            <v>100</v>
          </cell>
          <cell r="P147">
            <v>102.31562055910517</v>
          </cell>
          <cell r="Q147">
            <v>104.57659647879952</v>
          </cell>
          <cell r="R147">
            <v>106.59229750428635</v>
          </cell>
          <cell r="S147">
            <v>102.63082613531672</v>
          </cell>
          <cell r="T147">
            <v>105.39115039515697</v>
          </cell>
          <cell r="U147">
            <v>106.67972330930253</v>
          </cell>
          <cell r="V147">
            <v>108.97288989735254</v>
          </cell>
          <cell r="W147">
            <v>111.3123528926821</v>
          </cell>
          <cell r="X147">
            <v>118.85323378084286</v>
          </cell>
          <cell r="Y147">
            <v>119.21452590276985</v>
          </cell>
          <cell r="Z147">
            <v>123.8350204167167</v>
          </cell>
          <cell r="AA147">
            <v>126.2666181049819</v>
          </cell>
          <cell r="AB147">
            <v>122.25175624065386</v>
          </cell>
          <cell r="AC147">
            <v>121.54719540017508</v>
          </cell>
          <cell r="AD147">
            <v>123.64778047724077</v>
          </cell>
          <cell r="AE147">
            <v>128.0409212826524</v>
          </cell>
          <cell r="AF147">
            <v>128.3650548542689</v>
          </cell>
          <cell r="AG147">
            <v>133.84713276574007</v>
          </cell>
          <cell r="AH147">
            <v>136.94850079729696</v>
          </cell>
          <cell r="AI147">
            <v>140.11084239274496</v>
          </cell>
          <cell r="AJ147">
            <v>143.75501532525286</v>
          </cell>
          <cell r="AK147">
            <v>141.5726263306253</v>
          </cell>
          <cell r="AL147">
            <v>143.00076450816687</v>
          </cell>
          <cell r="AM147">
            <v>145.7937190635525</v>
          </cell>
          <cell r="AN147">
            <v>146.90039997886865</v>
          </cell>
          <cell r="AO147">
            <v>148.46293560323912</v>
          </cell>
          <cell r="AP147">
            <v>152.13197996189484</v>
          </cell>
          <cell r="AQ147">
            <v>152.18616607827784</v>
          </cell>
          <cell r="AR147">
            <v>155.16443549052582</v>
          </cell>
          <cell r="AS147">
            <v>157.59616166399798</v>
          </cell>
          <cell r="AT147">
            <v>158.83077166529915</v>
          </cell>
          <cell r="AU147">
            <v>160.60152343570965</v>
          </cell>
          <cell r="AV147">
            <v>166.10375669929</v>
          </cell>
          <cell r="AW147">
            <v>166.672192071971</v>
          </cell>
          <cell r="AX147">
            <v>167.29479297025338</v>
          </cell>
          <cell r="AY147">
            <v>164.5237089573722</v>
          </cell>
        </row>
        <row r="148">
          <cell r="B148" t="str">
            <v>  Finančné spoločnosti</v>
          </cell>
          <cell r="O148">
            <v>100</v>
          </cell>
          <cell r="P148">
            <v>102.32058715325</v>
          </cell>
          <cell r="Q148">
            <v>106.20428371629009</v>
          </cell>
          <cell r="R148">
            <v>107.94672265376344</v>
          </cell>
          <cell r="S148">
            <v>112.61035925659876</v>
          </cell>
          <cell r="T148">
            <v>115.54738930357055</v>
          </cell>
          <cell r="U148">
            <v>115.27240306090174</v>
          </cell>
          <cell r="V148">
            <v>114.55206075007322</v>
          </cell>
          <cell r="W148">
            <v>114.21539352014209</v>
          </cell>
          <cell r="X148">
            <v>114.33458145025081</v>
          </cell>
          <cell r="Y148">
            <v>115.6408649036422</v>
          </cell>
          <cell r="Z148">
            <v>118.5795853062674</v>
          </cell>
          <cell r="AA148">
            <v>118.54906061700709</v>
          </cell>
          <cell r="AB148">
            <v>114.5898412754631</v>
          </cell>
          <cell r="AC148">
            <v>116.0729522701908</v>
          </cell>
          <cell r="AD148">
            <v>112.27159880504291</v>
          </cell>
          <cell r="AE148">
            <v>113.6464296006626</v>
          </cell>
          <cell r="AF148">
            <v>115.25125346396469</v>
          </cell>
          <cell r="AG148">
            <v>117.83123723795333</v>
          </cell>
          <cell r="AH148">
            <v>116.1177548185466</v>
          </cell>
          <cell r="AI148">
            <v>117.8760661393663</v>
          </cell>
          <cell r="AJ148">
            <v>121.66455729434787</v>
          </cell>
          <cell r="AK148">
            <v>124.57337042948653</v>
          </cell>
          <cell r="AL148">
            <v>125.64299386350659</v>
          </cell>
          <cell r="AM148">
            <v>124.99578461548711</v>
          </cell>
          <cell r="AN148">
            <v>124.5200869510207</v>
          </cell>
          <cell r="AO148">
            <v>129.40732068442824</v>
          </cell>
          <cell r="AP148">
            <v>125.83995902176456</v>
          </cell>
          <cell r="AQ148">
            <v>116.31528307438316</v>
          </cell>
          <cell r="AR148">
            <v>114.8636668583167</v>
          </cell>
          <cell r="AS148">
            <v>113.81441075812529</v>
          </cell>
          <cell r="AT148">
            <v>113.44603026039307</v>
          </cell>
          <cell r="AU148">
            <v>112.1582884228705</v>
          </cell>
          <cell r="AV148">
            <v>109.14233786770416</v>
          </cell>
          <cell r="AW148">
            <v>110.15728410333871</v>
          </cell>
          <cell r="AX148">
            <v>106.86447295691849</v>
          </cell>
          <cell r="AY148">
            <v>99.24635707940122</v>
          </cell>
        </row>
        <row r="149">
          <cell r="B149" t="str">
            <v>  Poisťovne a penzijné fondy</v>
          </cell>
          <cell r="O149">
            <v>100</v>
          </cell>
          <cell r="P149">
            <v>98.73937766909532</v>
          </cell>
          <cell r="Q149">
            <v>98.05476858452748</v>
          </cell>
          <cell r="R149">
            <v>98.07601537990625</v>
          </cell>
          <cell r="S149">
            <v>98.26723298236591</v>
          </cell>
          <cell r="T149">
            <v>102.96506123628687</v>
          </cell>
          <cell r="U149">
            <v>115.26203930546913</v>
          </cell>
          <cell r="V149">
            <v>99.96931073760057</v>
          </cell>
          <cell r="W149">
            <v>100.31397536324731</v>
          </cell>
          <cell r="X149">
            <v>96.22285104044225</v>
          </cell>
          <cell r="Y149">
            <v>93.17752705650487</v>
          </cell>
          <cell r="Z149">
            <v>90.10151096540888</v>
          </cell>
          <cell r="AA149">
            <v>89.87724295040222</v>
          </cell>
          <cell r="AB149">
            <v>88.85269082929285</v>
          </cell>
          <cell r="AC149">
            <v>86.24409854701081</v>
          </cell>
          <cell r="AD149">
            <v>86.11189831920248</v>
          </cell>
          <cell r="AE149">
            <v>85.49101260148706</v>
          </cell>
          <cell r="AF149">
            <v>85.15105882399143</v>
          </cell>
          <cell r="AG149">
            <v>85.01176888880073</v>
          </cell>
          <cell r="AH149">
            <v>85.18175449852671</v>
          </cell>
          <cell r="AI149">
            <v>84.42626179335758</v>
          </cell>
          <cell r="AJ149">
            <v>83.76520727664433</v>
          </cell>
          <cell r="AK149">
            <v>88.01957305658543</v>
          </cell>
          <cell r="AL149">
            <v>83.61883085840792</v>
          </cell>
          <cell r="AM149">
            <v>82.06534904563821</v>
          </cell>
          <cell r="AN149">
            <v>80.52367253986202</v>
          </cell>
          <cell r="AO149">
            <v>80.04204617147255</v>
          </cell>
          <cell r="AP149">
            <v>79.5108400742057</v>
          </cell>
          <cell r="AQ149">
            <v>75.07704543469204</v>
          </cell>
          <cell r="AR149">
            <v>76.82648197207803</v>
          </cell>
          <cell r="AS149">
            <v>75.0628802042978</v>
          </cell>
          <cell r="AT149">
            <v>74.30030488393155</v>
          </cell>
          <cell r="AU149">
            <v>204.9839430432742</v>
          </cell>
          <cell r="AV149">
            <v>75.2399484292209</v>
          </cell>
          <cell r="AW149">
            <v>73.95797231858135</v>
          </cell>
          <cell r="AX149">
            <v>73.97922087542149</v>
          </cell>
          <cell r="AY149">
            <v>73.97922087542149</v>
          </cell>
        </row>
        <row r="150">
          <cell r="B150" t="str">
            <v>  Domácnosti a neziskové inštitúcie slúžiace domácnostiam</v>
          </cell>
          <cell r="O150">
            <v>100</v>
          </cell>
          <cell r="P150">
            <v>101.3960360643887</v>
          </cell>
          <cell r="Q150">
            <v>104.37427101073108</v>
          </cell>
          <cell r="R150">
            <v>107.09622357055889</v>
          </cell>
          <cell r="S150">
            <v>110.50454224961032</v>
          </cell>
          <cell r="T150">
            <v>114.01126434330985</v>
          </cell>
          <cell r="U150">
            <v>116.79322428114456</v>
          </cell>
          <cell r="V150">
            <v>119.59424966113467</v>
          </cell>
          <cell r="W150">
            <v>122.3995635246194</v>
          </cell>
          <cell r="X150">
            <v>125.28306751864831</v>
          </cell>
          <cell r="Y150">
            <v>127.90825093073808</v>
          </cell>
          <cell r="Z150">
            <v>130.52385436688178</v>
          </cell>
          <cell r="AA150">
            <v>132.1839725600324</v>
          </cell>
          <cell r="AB150">
            <v>133.95740797076954</v>
          </cell>
          <cell r="AC150">
            <v>136.94066846925023</v>
          </cell>
          <cell r="AD150">
            <v>139.03767340423425</v>
          </cell>
          <cell r="AE150">
            <v>143.00474140955922</v>
          </cell>
          <cell r="AF150">
            <v>146.85884950385486</v>
          </cell>
          <cell r="AG150">
            <v>150.10590809052832</v>
          </cell>
          <cell r="AH150">
            <v>153.3052900590351</v>
          </cell>
          <cell r="AI150">
            <v>156.46657941996216</v>
          </cell>
          <cell r="AJ150">
            <v>160.50248045917493</v>
          </cell>
          <cell r="AK150">
            <v>164.3948605847076</v>
          </cell>
          <cell r="AL150">
            <v>167.77865638010732</v>
          </cell>
          <cell r="AM150">
            <v>170.09583648470394</v>
          </cell>
          <cell r="AN150">
            <v>172.7406738865291</v>
          </cell>
          <cell r="AO150">
            <v>176.06888869336987</v>
          </cell>
          <cell r="AP150">
            <v>180.33410212519527</v>
          </cell>
          <cell r="AQ150">
            <v>184.50815556877205</v>
          </cell>
          <cell r="AR150">
            <v>189.07377113846047</v>
          </cell>
          <cell r="AS150">
            <v>193.59460066560774</v>
          </cell>
          <cell r="AT150">
            <v>197.21089957653012</v>
          </cell>
          <cell r="AU150">
            <v>200.93963997325875</v>
          </cell>
          <cell r="AV150">
            <v>205.092948038205</v>
          </cell>
          <cell r="AW150">
            <v>207.86258762047083</v>
          </cell>
          <cell r="AX150">
            <v>210.46740604929448</v>
          </cell>
          <cell r="AY150">
            <v>211.4005320507907</v>
          </cell>
        </row>
        <row r="151">
          <cell r="B151" t="str">
            <v>     spotrebiteľské úvery</v>
          </cell>
          <cell r="O151">
            <v>100</v>
          </cell>
          <cell r="P151">
            <v>100.7563004206356</v>
          </cell>
          <cell r="Q151">
            <v>104.94923480316316</v>
          </cell>
          <cell r="R151">
            <v>106.85003890943496</v>
          </cell>
          <cell r="S151">
            <v>109.0155494925267</v>
          </cell>
          <cell r="T151">
            <v>111.55872692881222</v>
          </cell>
          <cell r="U151">
            <v>113.24226599914215</v>
          </cell>
          <cell r="V151">
            <v>115.14212137575632</v>
          </cell>
          <cell r="W151">
            <v>118.18788642303738</v>
          </cell>
          <cell r="X151">
            <v>121.08676054323348</v>
          </cell>
          <cell r="Y151">
            <v>123.90166888897734</v>
          </cell>
          <cell r="Z151">
            <v>124.65726514008058</v>
          </cell>
          <cell r="AA151">
            <v>126.37353916684236</v>
          </cell>
          <cell r="AB151">
            <v>127.85028858877354</v>
          </cell>
          <cell r="AC151">
            <v>130.94426774216473</v>
          </cell>
          <cell r="AD151">
            <v>128.46273125350783</v>
          </cell>
          <cell r="AE151">
            <v>130.86837240804107</v>
          </cell>
          <cell r="AF151">
            <v>133.77414476883675</v>
          </cell>
          <cell r="AG151">
            <v>136.7223811386975</v>
          </cell>
          <cell r="AH151">
            <v>138.0010618414135</v>
          </cell>
          <cell r="AI151">
            <v>140.31687218189415</v>
          </cell>
          <cell r="AJ151">
            <v>142.70417354245828</v>
          </cell>
          <cell r="AK151">
            <v>145.088309828115</v>
          </cell>
          <cell r="AL151">
            <v>146.88094350785263</v>
          </cell>
          <cell r="AM151">
            <v>147.72864530693616</v>
          </cell>
          <cell r="AN151">
            <v>149.56719453039574</v>
          </cell>
          <cell r="AO151">
            <v>152.36707894025926</v>
          </cell>
          <cell r="AP151">
            <v>156.88014792942136</v>
          </cell>
          <cell r="AQ151">
            <v>160.719663220585</v>
          </cell>
          <cell r="AR151">
            <v>164.22045500516015</v>
          </cell>
          <cell r="AS151">
            <v>169.6589237677212</v>
          </cell>
          <cell r="AT151">
            <v>173.0659810581001</v>
          </cell>
          <cell r="AU151">
            <v>176.54638814694522</v>
          </cell>
          <cell r="AV151">
            <v>180.3199424304082</v>
          </cell>
          <cell r="AW151">
            <v>182.54770829834183</v>
          </cell>
          <cell r="AX151">
            <v>184.94932947795178</v>
          </cell>
          <cell r="AY151">
            <v>183.97550070608892</v>
          </cell>
        </row>
        <row r="152">
          <cell r="B152" t="str">
            <v>     úvery na bývanie</v>
          </cell>
          <cell r="O152">
            <v>100</v>
          </cell>
          <cell r="P152">
            <v>101.88666284705879</v>
          </cell>
          <cell r="Q152">
            <v>104.57042375594446</v>
          </cell>
          <cell r="R152">
            <v>106.97850404857678</v>
          </cell>
          <cell r="S152">
            <v>109.97119515209873</v>
          </cell>
          <cell r="T152">
            <v>113.4522118713265</v>
          </cell>
          <cell r="U152">
            <v>116.17217240259421</v>
          </cell>
          <cell r="V152">
            <v>119.11600045959958</v>
          </cell>
          <cell r="W152">
            <v>121.67890170247158</v>
          </cell>
          <cell r="X152">
            <v>124.44950824441524</v>
          </cell>
          <cell r="Y152">
            <v>126.89681566584807</v>
          </cell>
          <cell r="Z152">
            <v>130.82455541454738</v>
          </cell>
          <cell r="AA152">
            <v>133.17943620363008</v>
          </cell>
          <cell r="AB152">
            <v>134.96842537913653</v>
          </cell>
          <cell r="AC152">
            <v>137.5478994114702</v>
          </cell>
          <cell r="AD152">
            <v>140.5919554531753</v>
          </cell>
          <cell r="AE152">
            <v>144.8102256970898</v>
          </cell>
          <cell r="AF152">
            <v>148.6059249935415</v>
          </cell>
          <cell r="AG152">
            <v>151.84307788357032</v>
          </cell>
          <cell r="AH152">
            <v>155.30779641949374</v>
          </cell>
          <cell r="AI152">
            <v>158.60533420574725</v>
          </cell>
          <cell r="AJ152">
            <v>162.7156426242465</v>
          </cell>
          <cell r="AK152">
            <v>166.62514419547452</v>
          </cell>
          <cell r="AL152">
            <v>170.43222696630738</v>
          </cell>
          <cell r="AM152">
            <v>173.22135975010667</v>
          </cell>
          <cell r="AN152">
            <v>176.09192414205273</v>
          </cell>
          <cell r="AO152">
            <v>179.26596446374074</v>
          </cell>
          <cell r="AP152">
            <v>183.62005554229273</v>
          </cell>
          <cell r="AQ152">
            <v>187.81918182927916</v>
          </cell>
          <cell r="AR152">
            <v>192.41656749764107</v>
          </cell>
          <cell r="AS152">
            <v>196.9242064236018</v>
          </cell>
          <cell r="AT152">
            <v>200.7311010599032</v>
          </cell>
          <cell r="AU152">
            <v>204.543898582527</v>
          </cell>
          <cell r="AV152">
            <v>208.82427201117508</v>
          </cell>
          <cell r="AW152">
            <v>211.62723344789876</v>
          </cell>
          <cell r="AX152">
            <v>214.9194797125422</v>
          </cell>
          <cell r="AY152">
            <v>216.63088774276963</v>
          </cell>
        </row>
        <row r="153">
          <cell r="B153" t="str">
            <v>     ostatné úvery</v>
          </cell>
          <cell r="O153">
            <v>100</v>
          </cell>
          <cell r="P153">
            <v>100.22142542354963</v>
          </cell>
          <cell r="Q153">
            <v>103.18547142531625</v>
          </cell>
          <cell r="R153">
            <v>107.72600352885256</v>
          </cell>
          <cell r="S153">
            <v>113.67828836958371</v>
          </cell>
          <cell r="T153">
            <v>118.10951151829067</v>
          </cell>
          <cell r="U153">
            <v>122.06047927011016</v>
          </cell>
          <cell r="V153">
            <v>125.13157584661771</v>
          </cell>
          <cell r="W153">
            <v>128.5905756480926</v>
          </cell>
          <cell r="X153">
            <v>131.86197981104812</v>
          </cell>
          <cell r="Y153">
            <v>134.95637976945227</v>
          </cell>
          <cell r="Z153">
            <v>134.4886710755514</v>
          </cell>
          <cell r="AA153">
            <v>133.622721166116</v>
          </cell>
          <cell r="AB153">
            <v>135.5945401818293</v>
          </cell>
          <cell r="AC153">
            <v>139.92616198738284</v>
          </cell>
          <cell r="AD153">
            <v>142.54871192547526</v>
          </cell>
          <cell r="AE153">
            <v>146.95049713885575</v>
          </cell>
          <cell r="AF153">
            <v>151.8235572221715</v>
          </cell>
          <cell r="AG153">
            <v>155.36218637940127</v>
          </cell>
          <cell r="AH153">
            <v>159.25046289606058</v>
          </cell>
          <cell r="AI153">
            <v>162.6455141566152</v>
          </cell>
          <cell r="AJ153">
            <v>167.8195343512396</v>
          </cell>
          <cell r="AK153">
            <v>172.9336991398855</v>
          </cell>
          <cell r="AL153">
            <v>176.1530386537268</v>
          </cell>
          <cell r="AM153">
            <v>178.02448961571565</v>
          </cell>
          <cell r="AN153">
            <v>180.5446716664705</v>
          </cell>
          <cell r="AO153">
            <v>184.88061037491622</v>
          </cell>
          <cell r="AP153">
            <v>188.6194030839465</v>
          </cell>
          <cell r="AQ153">
            <v>192.99177198514454</v>
          </cell>
          <cell r="AR153">
            <v>198.35278801016156</v>
          </cell>
          <cell r="AS153">
            <v>202.1481915371845</v>
          </cell>
          <cell r="AT153">
            <v>205.25990880431212</v>
          </cell>
          <cell r="AU153">
            <v>208.9016031284788</v>
          </cell>
          <cell r="AV153">
            <v>212.9248067779674</v>
          </cell>
          <cell r="AW153">
            <v>216.03604871648528</v>
          </cell>
          <cell r="AX153">
            <v>216.33958180358533</v>
          </cell>
          <cell r="AY153">
            <v>216.06712504727537</v>
          </cell>
        </row>
        <row r="154">
          <cell r="B154" t="str">
            <v>spotr.+ost.</v>
          </cell>
          <cell r="O154">
            <v>100</v>
          </cell>
          <cell r="P154">
            <v>100.47009003933236</v>
          </cell>
          <cell r="Q154">
            <v>104.0047371573902</v>
          </cell>
          <cell r="R154">
            <v>107.320707455445</v>
          </cell>
          <cell r="S154">
            <v>111.51711220904726</v>
          </cell>
          <cell r="T154">
            <v>115.07266034621519</v>
          </cell>
          <cell r="U154">
            <v>117.97260598190483</v>
          </cell>
          <cell r="V154">
            <v>120.50130306538504</v>
          </cell>
          <cell r="W154">
            <v>123.76887111707354</v>
          </cell>
          <cell r="X154">
            <v>126.86772856503377</v>
          </cell>
          <cell r="Y154">
            <v>129.83262645198388</v>
          </cell>
          <cell r="Z154">
            <v>129.9293359437603</v>
          </cell>
          <cell r="AA154">
            <v>130.25406801226723</v>
          </cell>
          <cell r="AB154">
            <v>131.99738203640285</v>
          </cell>
          <cell r="AC154">
            <v>135.75775007956238</v>
          </cell>
          <cell r="AD154">
            <v>136.02960242665594</v>
          </cell>
          <cell r="AE154">
            <v>139.51166072110095</v>
          </cell>
          <cell r="AF154">
            <v>143.47818725858437</v>
          </cell>
          <cell r="AG154">
            <v>146.744208797037</v>
          </cell>
          <cell r="AH154">
            <v>149.4308413497171</v>
          </cell>
          <cell r="AI154">
            <v>152.32868096646354</v>
          </cell>
          <cell r="AJ154">
            <v>156.2206282676302</v>
          </cell>
          <cell r="AK154">
            <v>160.07992914870752</v>
          </cell>
          <cell r="AL154">
            <v>162.64339573874804</v>
          </cell>
          <cell r="AM154">
            <v>164.04418863521536</v>
          </cell>
          <cell r="AN154">
            <v>166.250347110303</v>
          </cell>
          <cell r="AO154">
            <v>169.87909681815313</v>
          </cell>
          <cell r="AP154">
            <v>173.97212319036592</v>
          </cell>
          <cell r="AQ154">
            <v>178.09814866570494</v>
          </cell>
          <cell r="AR154">
            <v>182.60277723855103</v>
          </cell>
          <cell r="AS154">
            <v>187.15026710654143</v>
          </cell>
          <cell r="AT154">
            <v>190.3960649197779</v>
          </cell>
          <cell r="AU154">
            <v>193.9618315039505</v>
          </cell>
          <cell r="AV154">
            <v>197.86840303545543</v>
          </cell>
          <cell r="AW154">
            <v>200.5738699613042</v>
          </cell>
          <cell r="AX154">
            <v>201.83399934477205</v>
          </cell>
          <cell r="AY154">
            <v>201.289573491883</v>
          </cell>
        </row>
        <row r="155">
          <cell r="B155" t="str">
            <v>Pohľadávky PFI voči súkromnému sektoru</v>
          </cell>
          <cell r="O155">
            <v>100</v>
          </cell>
          <cell r="P155">
            <v>101.19740055205577</v>
          </cell>
          <cell r="Q155">
            <v>103.45643735078671</v>
          </cell>
          <cell r="R155">
            <v>105.01939166647367</v>
          </cell>
          <cell r="S155">
            <v>108.34717722305366</v>
          </cell>
          <cell r="T155">
            <v>111.28138935634051</v>
          </cell>
          <cell r="U155">
            <v>110.6913441999613</v>
          </cell>
          <cell r="V155">
            <v>112.502644644837</v>
          </cell>
          <cell r="W155">
            <v>114.489833848987</v>
          </cell>
          <cell r="X155">
            <v>120.24962265001436</v>
          </cell>
          <cell r="Y155">
            <v>121.49038673234058</v>
          </cell>
          <cell r="Z155">
            <v>123.31607773644959</v>
          </cell>
          <cell r="AA155">
            <v>124.87953353650022</v>
          </cell>
          <cell r="AB155">
            <v>125.40085611981358</v>
          </cell>
          <cell r="AC155">
            <v>126.9070755436601</v>
          </cell>
          <cell r="AD155">
            <v>128.2575087510804</v>
          </cell>
          <cell r="AE155">
            <v>131.71646438294923</v>
          </cell>
          <cell r="AF155">
            <v>135.44120459096084</v>
          </cell>
          <cell r="AG155">
            <v>139.24251042200854</v>
          </cell>
          <cell r="AH155">
            <v>140.44852244774944</v>
          </cell>
          <cell r="AI155">
            <v>143.79112741925826</v>
          </cell>
          <cell r="AJ155">
            <v>147.83656824607178</v>
          </cell>
          <cell r="AK155">
            <v>150.42291915495508</v>
          </cell>
          <cell r="AL155">
            <v>153.46527125724964</v>
          </cell>
          <cell r="AM155">
            <v>157.66225423956303</v>
          </cell>
          <cell r="AN155">
            <v>159.43726528158035</v>
          </cell>
          <cell r="AO155">
            <v>161.897638862355</v>
          </cell>
          <cell r="AP155">
            <v>164.33715644226376</v>
          </cell>
          <cell r="AQ155">
            <v>164.77869313083795</v>
          </cell>
          <cell r="AR155">
            <v>168.40780306899032</v>
          </cell>
          <cell r="AS155">
            <v>172.16572880381796</v>
          </cell>
          <cell r="AT155">
            <v>174.5239520026121</v>
          </cell>
          <cell r="AU155">
            <v>175.8833581525584</v>
          </cell>
          <cell r="AV155">
            <v>178.1839221105081</v>
          </cell>
          <cell r="AW155">
            <v>180.04758121407585</v>
          </cell>
          <cell r="AX155">
            <v>178.96034388648056</v>
          </cell>
          <cell r="AY155">
            <v>0.0016721415453354964</v>
          </cell>
        </row>
        <row r="156">
          <cell r="B156" t="str">
            <v>     v EUR</v>
          </cell>
          <cell r="O156">
            <v>100</v>
          </cell>
          <cell r="P156">
            <v>101.17132021867066</v>
          </cell>
          <cell r="Q156">
            <v>103.37942402112269</v>
          </cell>
          <cell r="R156">
            <v>104.98109262186765</v>
          </cell>
          <cell r="S156">
            <v>108.35250188535612</v>
          </cell>
          <cell r="T156">
            <v>111.2407764569732</v>
          </cell>
          <cell r="U156">
            <v>110.74060011373281</v>
          </cell>
          <cell r="V156">
            <v>112.58308425508795</v>
          </cell>
          <cell r="W156">
            <v>114.53195275451081</v>
          </cell>
          <cell r="X156">
            <v>120.2894091867448</v>
          </cell>
          <cell r="Y156">
            <v>121.51070419645285</v>
          </cell>
          <cell r="Z156">
            <v>123.36572241749883</v>
          </cell>
          <cell r="AA156">
            <v>124.9913485745033</v>
          </cell>
          <cell r="AB156">
            <v>125.24953975946653</v>
          </cell>
          <cell r="AC156">
            <v>126.57204687144088</v>
          </cell>
          <cell r="AD156">
            <v>127.7842288783845</v>
          </cell>
          <cell r="AE156">
            <v>131.21976983431819</v>
          </cell>
          <cell r="AF156">
            <v>134.8881324881331</v>
          </cell>
          <cell r="AG156">
            <v>139.07259795423997</v>
          </cell>
          <cell r="AH156">
            <v>140.3275501573465</v>
          </cell>
          <cell r="AI156">
            <v>143.76572042039228</v>
          </cell>
          <cell r="AJ156">
            <v>147.84889885923496</v>
          </cell>
          <cell r="AK156">
            <v>150.38429436782286</v>
          </cell>
          <cell r="AL156">
            <v>153.2493162599061</v>
          </cell>
          <cell r="AM156">
            <v>157.26100498690022</v>
          </cell>
          <cell r="AN156">
            <v>159.10348861024113</v>
          </cell>
          <cell r="AO156">
            <v>161.61737978098824</v>
          </cell>
          <cell r="AP156">
            <v>163.68564566333384</v>
          </cell>
          <cell r="AQ156">
            <v>164.32343125633182</v>
          </cell>
          <cell r="AR156">
            <v>167.90465904583803</v>
          </cell>
          <cell r="AS156">
            <v>171.76890944612614</v>
          </cell>
          <cell r="AT156">
            <v>174.1806664032077</v>
          </cell>
          <cell r="AU156">
            <v>175.57134213769254</v>
          </cell>
          <cell r="AV156">
            <v>177.75011355190347</v>
          </cell>
          <cell r="AW156">
            <v>179.79308936572286</v>
          </cell>
          <cell r="AX156">
            <v>178.76536716839883</v>
          </cell>
          <cell r="AY156">
            <v>0.0015555758535649095</v>
          </cell>
        </row>
        <row r="157">
          <cell r="B157" t="str">
            <v>     v ostatných cudzích menách</v>
          </cell>
          <cell r="O157">
            <v>100</v>
          </cell>
          <cell r="P157">
            <v>103.16180609018049</v>
          </cell>
          <cell r="Q157">
            <v>109.25636098856494</v>
          </cell>
          <cell r="R157">
            <v>107.90413223897622</v>
          </cell>
          <cell r="S157">
            <v>107.94838731469243</v>
          </cell>
          <cell r="T157">
            <v>114.33734106821846</v>
          </cell>
          <cell r="U157">
            <v>106.99161674446948</v>
          </cell>
          <cell r="V157">
            <v>106.45957568158275</v>
          </cell>
          <cell r="W157">
            <v>111.32594822450427</v>
          </cell>
          <cell r="X157">
            <v>117.26084185603194</v>
          </cell>
          <cell r="Y157">
            <v>119.95961898706686</v>
          </cell>
          <cell r="Z157">
            <v>119.59052930921237</v>
          </cell>
          <cell r="AA157">
            <v>116.50651576542037</v>
          </cell>
          <cell r="AB157">
            <v>136.69366872007012</v>
          </cell>
          <cell r="AC157">
            <v>151.92118219591327</v>
          </cell>
          <cell r="AD157">
            <v>163.59293665930457</v>
          </cell>
          <cell r="AE157">
            <v>168.7996827113518</v>
          </cell>
          <cell r="AF157">
            <v>176.7318080159805</v>
          </cell>
          <cell r="AG157">
            <v>151.94838537526095</v>
          </cell>
          <cell r="AH157">
            <v>149.52593629586528</v>
          </cell>
          <cell r="AI157">
            <v>145.784911369099</v>
          </cell>
          <cell r="AJ157">
            <v>147.03556061790292</v>
          </cell>
          <cell r="AK157">
            <v>153.40073615011258</v>
          </cell>
          <cell r="AL157">
            <v>169.58673152592928</v>
          </cell>
          <cell r="AM157">
            <v>187.51619841519795</v>
          </cell>
          <cell r="AN157">
            <v>184.29448839920389</v>
          </cell>
          <cell r="AO157">
            <v>182.79254728796468</v>
          </cell>
          <cell r="AP157">
            <v>212.73379298581617</v>
          </cell>
          <cell r="AQ157">
            <v>198.64008502314206</v>
          </cell>
          <cell r="AR157">
            <v>205.8186663173477</v>
          </cell>
          <cell r="AS157">
            <v>201.70611883325944</v>
          </cell>
          <cell r="AT157">
            <v>200.10208172194748</v>
          </cell>
          <cell r="AU157">
            <v>199.14749112490202</v>
          </cell>
          <cell r="AV157">
            <v>210.4677903219492</v>
          </cell>
          <cell r="AW157">
            <v>199.06255670460158</v>
          </cell>
          <cell r="AX157">
            <v>193.57056267937963</v>
          </cell>
          <cell r="AY157">
            <v>0.01028936694977868</v>
          </cell>
        </row>
        <row r="158">
          <cell r="O158">
            <v>100</v>
          </cell>
        </row>
        <row r="159">
          <cell r="B159" t="str">
            <v>Pohľadávky PFI voči súkromnému sektoru</v>
          </cell>
          <cell r="O159">
            <v>100</v>
          </cell>
          <cell r="P159">
            <v>101.19740055205577</v>
          </cell>
          <cell r="Q159">
            <v>103.45643735078671</v>
          </cell>
          <cell r="R159">
            <v>105.01939166647367</v>
          </cell>
          <cell r="S159">
            <v>108.34717722305366</v>
          </cell>
          <cell r="T159">
            <v>111.28138935634051</v>
          </cell>
          <cell r="U159">
            <v>110.6913441999613</v>
          </cell>
          <cell r="V159">
            <v>112.502644644837</v>
          </cell>
          <cell r="W159">
            <v>114.489833848987</v>
          </cell>
          <cell r="X159">
            <v>120.24962265001436</v>
          </cell>
          <cell r="Y159">
            <v>121.49038673234058</v>
          </cell>
          <cell r="Z159">
            <v>123.31607773644959</v>
          </cell>
          <cell r="AA159">
            <v>124.87953353650022</v>
          </cell>
          <cell r="AB159">
            <v>125.40085611981358</v>
          </cell>
          <cell r="AC159">
            <v>126.9070755436601</v>
          </cell>
          <cell r="AD159">
            <v>128.2575087510804</v>
          </cell>
          <cell r="AE159">
            <v>131.71646438294923</v>
          </cell>
          <cell r="AF159">
            <v>135.44120459096084</v>
          </cell>
          <cell r="AG159">
            <v>139.24251042200854</v>
          </cell>
          <cell r="AH159">
            <v>140.44852244774944</v>
          </cell>
          <cell r="AI159">
            <v>143.79112741925826</v>
          </cell>
          <cell r="AJ159">
            <v>147.83656824607178</v>
          </cell>
          <cell r="AK159">
            <v>150.42291915495508</v>
          </cell>
          <cell r="AL159">
            <v>153.46527125724964</v>
          </cell>
          <cell r="AM159">
            <v>157.66225423956303</v>
          </cell>
          <cell r="AN159">
            <v>159.43726528158035</v>
          </cell>
          <cell r="AO159">
            <v>161.897638862355</v>
          </cell>
          <cell r="AP159">
            <v>164.33715644226376</v>
          </cell>
          <cell r="AQ159">
            <v>164.77869313083795</v>
          </cell>
          <cell r="AR159">
            <v>168.40780306899032</v>
          </cell>
          <cell r="AS159">
            <v>172.16572880381796</v>
          </cell>
          <cell r="AT159">
            <v>174.5239520026121</v>
          </cell>
          <cell r="AU159">
            <v>175.8833581525584</v>
          </cell>
          <cell r="AV159">
            <v>178.1839221105081</v>
          </cell>
          <cell r="AW159">
            <v>180.04758121407585</v>
          </cell>
          <cell r="AX159">
            <v>178.96034388648056</v>
          </cell>
          <cell r="AY159">
            <v>0.0016721415453354964</v>
          </cell>
        </row>
        <row r="160">
          <cell r="B160" t="str">
            <v>     do 1 roka</v>
          </cell>
          <cell r="O160">
            <v>100</v>
          </cell>
          <cell r="P160">
            <v>100.8401189295179</v>
          </cell>
          <cell r="Q160">
            <v>101.43188521859317</v>
          </cell>
          <cell r="R160">
            <v>102.35710186181662</v>
          </cell>
          <cell r="S160">
            <v>108.80138801125632</v>
          </cell>
          <cell r="T160">
            <v>113.02857256632508</v>
          </cell>
          <cell r="U160">
            <v>108.73286296666727</v>
          </cell>
          <cell r="V160">
            <v>108.77452534466136</v>
          </cell>
          <cell r="W160">
            <v>113.65252714300294</v>
          </cell>
          <cell r="X160">
            <v>119.09628245802107</v>
          </cell>
          <cell r="Y160">
            <v>119.05368873014231</v>
          </cell>
          <cell r="Z160">
            <v>119.4995330685533</v>
          </cell>
          <cell r="AA160">
            <v>120.27957770462616</v>
          </cell>
          <cell r="AB160">
            <v>122.45173330795917</v>
          </cell>
          <cell r="AC160">
            <v>126.137505026951</v>
          </cell>
          <cell r="AD160">
            <v>123.85763550884771</v>
          </cell>
          <cell r="AE160">
            <v>127.20809430908538</v>
          </cell>
          <cell r="AF160">
            <v>135.63322748631495</v>
          </cell>
          <cell r="AG160">
            <v>138.20734450506347</v>
          </cell>
          <cell r="AH160">
            <v>136.34120138018494</v>
          </cell>
          <cell r="AI160">
            <v>141.3659307012273</v>
          </cell>
          <cell r="AJ160">
            <v>145.9832360926546</v>
          </cell>
          <cell r="AK160">
            <v>150.56693602995793</v>
          </cell>
          <cell r="AL160">
            <v>152.22990783738254</v>
          </cell>
          <cell r="AM160">
            <v>157.84297249711383</v>
          </cell>
          <cell r="AN160">
            <v>159.90467977539828</v>
          </cell>
          <cell r="AO160">
            <v>163.3566296867489</v>
          </cell>
          <cell r="AP160">
            <v>163.6383237670961</v>
          </cell>
          <cell r="AQ160">
            <v>161.02589993861008</v>
          </cell>
          <cell r="AR160">
            <v>164.83464793767791</v>
          </cell>
          <cell r="AS160">
            <v>167.01513176408517</v>
          </cell>
          <cell r="AT160">
            <v>168.38831811932522</v>
          </cell>
          <cell r="AU160">
            <v>166.8541127849224</v>
          </cell>
          <cell r="AV160">
            <v>165.5253465686375</v>
          </cell>
          <cell r="AW160">
            <v>167.88373509908064</v>
          </cell>
          <cell r="AX160">
            <v>160.99765468878041</v>
          </cell>
          <cell r="AY160">
            <v>0.0019375130200315301</v>
          </cell>
        </row>
        <row r="161">
          <cell r="B161" t="str">
            <v>     od 1 do 5 rokov vrátane</v>
          </cell>
          <cell r="O161">
            <v>100</v>
          </cell>
          <cell r="P161">
            <v>100.02829752535997</v>
          </cell>
          <cell r="Q161">
            <v>103.39718180925587</v>
          </cell>
          <cell r="R161">
            <v>104.16746261849845</v>
          </cell>
          <cell r="S161">
            <v>109.15079301131473</v>
          </cell>
          <cell r="T161">
            <v>109.12393862895587</v>
          </cell>
          <cell r="U161">
            <v>107.76364668877183</v>
          </cell>
          <cell r="V161">
            <v>109.73290564684415</v>
          </cell>
          <cell r="W161">
            <v>105.62048611573181</v>
          </cell>
          <cell r="X161">
            <v>112.93199347330025</v>
          </cell>
          <cell r="Y161">
            <v>114.41085049619531</v>
          </cell>
          <cell r="Z161">
            <v>114.0628705286742</v>
          </cell>
          <cell r="AA161">
            <v>115.1326869227548</v>
          </cell>
          <cell r="AB161">
            <v>116.17540382138104</v>
          </cell>
          <cell r="AC161">
            <v>114.62068149656413</v>
          </cell>
          <cell r="AD161">
            <v>112.54300967153803</v>
          </cell>
          <cell r="AE161">
            <v>113.84458045828345</v>
          </cell>
          <cell r="AF161">
            <v>112.58253792315675</v>
          </cell>
          <cell r="AG161">
            <v>116.94639379551242</v>
          </cell>
          <cell r="AH161">
            <v>117.5287505017414</v>
          </cell>
          <cell r="AI161">
            <v>118.27308733351124</v>
          </cell>
          <cell r="AJ161">
            <v>120.87303318029385</v>
          </cell>
          <cell r="AK161">
            <v>122.63044401976823</v>
          </cell>
          <cell r="AL161">
            <v>126.92109383598816</v>
          </cell>
          <cell r="AM161">
            <v>131.3288191871557</v>
          </cell>
          <cell r="AN161">
            <v>131.1340111122592</v>
          </cell>
          <cell r="AO161">
            <v>131.4987828551993</v>
          </cell>
          <cell r="AP161">
            <v>132.21213478988668</v>
          </cell>
          <cell r="AQ161">
            <v>131.36189161511928</v>
          </cell>
          <cell r="AR161">
            <v>132.21278870803678</v>
          </cell>
          <cell r="AS161">
            <v>136.84605752726355</v>
          </cell>
          <cell r="AT161">
            <v>138.52383747981298</v>
          </cell>
          <cell r="AU161">
            <v>139.2579066955814</v>
          </cell>
          <cell r="AV161">
            <v>140.0793474528108</v>
          </cell>
          <cell r="AW161">
            <v>140.79963805858694</v>
          </cell>
          <cell r="AX161">
            <v>141.20574170234485</v>
          </cell>
          <cell r="AY161">
            <v>0.0027893573798316016</v>
          </cell>
        </row>
        <row r="162">
          <cell r="B162" t="str">
            <v>     nad 5 rokov</v>
          </cell>
          <cell r="O162">
            <v>100</v>
          </cell>
          <cell r="P162">
            <v>102.03731226065706</v>
          </cell>
          <cell r="Q162">
            <v>104.8877163658369</v>
          </cell>
          <cell r="R162">
            <v>107.29431890469102</v>
          </cell>
          <cell r="S162">
            <v>107.6246405345653</v>
          </cell>
          <cell r="T162">
            <v>111.16343852361264</v>
          </cell>
          <cell r="U162">
            <v>113.52684353992723</v>
          </cell>
          <cell r="V162">
            <v>116.48173767376487</v>
          </cell>
          <cell r="W162">
            <v>119.55428935404913</v>
          </cell>
          <cell r="X162">
            <v>124.74780187065011</v>
          </cell>
          <cell r="Y162">
            <v>126.74998649276722</v>
          </cell>
          <cell r="Z162">
            <v>130.62022348491203</v>
          </cell>
          <cell r="AA162">
            <v>132.96939988431103</v>
          </cell>
          <cell r="AB162">
            <v>132.09772065182142</v>
          </cell>
          <cell r="AC162">
            <v>133.65456296800886</v>
          </cell>
          <cell r="AD162">
            <v>139.21321786526724</v>
          </cell>
          <cell r="AE162">
            <v>143.83280051131388</v>
          </cell>
          <cell r="AF162">
            <v>146.85362338608604</v>
          </cell>
          <cell r="AG162">
            <v>151.21233660379897</v>
          </cell>
          <cell r="AH162">
            <v>154.79396999279916</v>
          </cell>
          <cell r="AI162">
            <v>158.31572642723302</v>
          </cell>
          <cell r="AJ162">
            <v>162.70603515812869</v>
          </cell>
          <cell r="AK162">
            <v>164.37007056845928</v>
          </cell>
          <cell r="AL162">
            <v>167.71233590620358</v>
          </cell>
          <cell r="AM162">
            <v>170.85653109094298</v>
          </cell>
          <cell r="AN162">
            <v>173.4298723707154</v>
          </cell>
          <cell r="AO162">
            <v>176.27991508403178</v>
          </cell>
          <cell r="AP162">
            <v>181.03316076954033</v>
          </cell>
          <cell r="AQ162">
            <v>184.16954915571782</v>
          </cell>
          <cell r="AR162">
            <v>189.07586130837043</v>
          </cell>
          <cell r="AS162">
            <v>193.45323398541896</v>
          </cell>
          <cell r="AT162">
            <v>196.81428602140582</v>
          </cell>
          <cell r="AU162">
            <v>200.42655283593365</v>
          </cell>
          <cell r="AV162">
            <v>205.90171924385473</v>
          </cell>
          <cell r="AW162">
            <v>208.0088784210667</v>
          </cell>
          <cell r="AX162">
            <v>210.05549894817278</v>
          </cell>
          <cell r="AY162">
            <v>0.0009341502784742424</v>
          </cell>
        </row>
        <row r="163">
          <cell r="AA163" t="e">
            <v>#DIV/0!</v>
          </cell>
          <cell r="AK163" t="e">
            <v>#DIV/0!</v>
          </cell>
          <cell r="AL163">
            <v>28.313601984467677</v>
          </cell>
          <cell r="AM163">
            <v>24.648228950478188</v>
          </cell>
          <cell r="AN163">
            <v>25.031877355429103</v>
          </cell>
          <cell r="AO163">
            <v>25.361690171779884</v>
          </cell>
          <cell r="AP163">
            <v>26.22656234272458</v>
          </cell>
          <cell r="AQ163">
            <v>24.88532567851931</v>
          </cell>
          <cell r="AR163">
            <v>24.928986979444087</v>
          </cell>
          <cell r="AS163">
            <v>24.78204376136037</v>
          </cell>
          <cell r="AT163">
            <v>24.487038386934703</v>
          </cell>
          <cell r="AU163">
            <v>24.04635835192123</v>
          </cell>
          <cell r="AV163">
            <v>23.365646091269316</v>
          </cell>
          <cell r="AW163">
            <v>18.24826418961355</v>
          </cell>
          <cell r="AX163">
            <v>15.327889308986167</v>
          </cell>
          <cell r="AY163">
            <v>12.501719942773486</v>
          </cell>
        </row>
        <row r="164">
          <cell r="B164" t="str">
            <v>Medziročný rast v %</v>
          </cell>
          <cell r="O164">
            <v>28.6740640044859</v>
          </cell>
          <cell r="P164">
            <v>30.204614671387105</v>
          </cell>
          <cell r="Q164">
            <v>28.920761444941377</v>
          </cell>
          <cell r="R164">
            <v>27.844600586316105</v>
          </cell>
          <cell r="S164">
            <v>29.249042022448435</v>
          </cell>
          <cell r="T164">
            <v>29.290289618083165</v>
          </cell>
          <cell r="U164">
            <v>25.421206567040812</v>
          </cell>
          <cell r="V164">
            <v>25.324120096912267</v>
          </cell>
          <cell r="W164">
            <v>24.499267162842216</v>
          </cell>
          <cell r="X164">
            <v>27.44872318772198</v>
          </cell>
          <cell r="Y164">
            <v>26.442556747904078</v>
          </cell>
          <cell r="Z164">
            <v>23.872132862087554</v>
          </cell>
          <cell r="AA164">
            <v>23.839034711518607</v>
          </cell>
          <cell r="AB164">
            <v>22.832587269031833</v>
          </cell>
          <cell r="AC164">
            <v>21.63112581473736</v>
          </cell>
          <cell r="AD164">
            <v>21.095134390068452</v>
          </cell>
          <cell r="AE164">
            <v>20.634050801605014</v>
          </cell>
          <cell r="AF164">
            <v>20.80329360333654</v>
          </cell>
          <cell r="AG164">
            <v>24.162351806825995</v>
          </cell>
          <cell r="AH164">
            <v>23.22850460003933</v>
          </cell>
          <cell r="AI164">
            <v>24.017067862196356</v>
          </cell>
          <cell r="AJ164">
            <v>21.690266161674415</v>
          </cell>
          <cell r="AK164">
            <v>22.6301446199151</v>
          </cell>
          <cell r="AL164">
            <v>23.29825999338607</v>
          </cell>
          <cell r="AM164">
            <v>25.078112832005388</v>
          </cell>
          <cell r="AN164">
            <v>26.038185090407822</v>
          </cell>
          <cell r="AO164">
            <v>26.515238140147446</v>
          </cell>
          <cell r="AP164">
            <v>27.109784112631672</v>
          </cell>
          <cell r="AQ164">
            <v>24.110931680872724</v>
          </cell>
          <cell r="AR164">
            <v>23.363538668061267</v>
          </cell>
          <cell r="AS164">
            <v>23.397967694961025</v>
          </cell>
          <cell r="AT164">
            <v>24.00914451456721</v>
          </cell>
          <cell r="AU164">
            <v>22.084144828901316</v>
          </cell>
          <cell r="AV164">
            <v>20.275271815688683</v>
          </cell>
          <cell r="AW164">
            <v>19.441019829487942</v>
          </cell>
          <cell r="AX164">
            <v>16.325817363757025</v>
          </cell>
          <cell r="AY164">
            <v>12.136206344116033</v>
          </cell>
        </row>
        <row r="165">
          <cell r="B165" t="str">
            <v>Pohľadávky PFI voči súkromnému sektoru</v>
          </cell>
          <cell r="O165" t="e">
            <v>#DIV/0!</v>
          </cell>
          <cell r="P165" t="e">
            <v>#DIV/0!</v>
          </cell>
          <cell r="Q165" t="e">
            <v>#DIV/0!</v>
          </cell>
          <cell r="R165" t="e">
            <v>#DIV/0!</v>
          </cell>
          <cell r="S165" t="e">
            <v>#DIV/0!</v>
          </cell>
          <cell r="T165" t="e">
            <v>#DIV/0!</v>
          </cell>
          <cell r="U165" t="e">
            <v>#DIV/0!</v>
          </cell>
          <cell r="V165" t="e">
            <v>#DIV/0!</v>
          </cell>
          <cell r="W165" t="e">
            <v>#DIV/0!</v>
          </cell>
          <cell r="X165" t="e">
            <v>#DIV/0!</v>
          </cell>
          <cell r="Y165" t="e">
            <v>#DIV/0!</v>
          </cell>
          <cell r="Z165" t="e">
            <v>#DIV/0!</v>
          </cell>
          <cell r="AA165">
            <v>24.879533536500205</v>
          </cell>
          <cell r="AB165">
            <v>23.917072410676795</v>
          </cell>
          <cell r="AC165">
            <v>22.66716194117528</v>
          </cell>
          <cell r="AD165">
            <v>22.127453526304564</v>
          </cell>
          <cell r="AE165">
            <v>21.56889340253447</v>
          </cell>
          <cell r="AF165">
            <v>21.71056218327469</v>
          </cell>
          <cell r="AG165">
            <v>25.79349490098359</v>
          </cell>
          <cell r="AH165">
            <v>24.840196327060255</v>
          </cell>
          <cell r="AI165">
            <v>25.592921733924328</v>
          </cell>
          <cell r="AJ165">
            <v>22.941398890164507</v>
          </cell>
          <cell r="AK165">
            <v>23.814668140251044</v>
          </cell>
          <cell r="AL165">
            <v>24.448712669271515</v>
          </cell>
          <cell r="AM165">
            <v>26.2514759421975</v>
          </cell>
          <cell r="AN165">
            <v>27.14208675676572</v>
          </cell>
          <cell r="AO165">
            <v>27.571798632029015</v>
          </cell>
          <cell r="AP165">
            <v>28.13063191583271</v>
          </cell>
          <cell r="AQ165">
            <v>25.10105999487233</v>
          </cell>
          <cell r="AR165">
            <v>24.340154517667088</v>
          </cell>
          <cell r="AS165">
            <v>23.644516521590674</v>
          </cell>
          <cell r="AT165">
            <v>24.261864034589337</v>
          </cell>
          <cell r="AU165">
            <v>22.318644626609952</v>
          </cell>
          <cell r="AV165">
            <v>20.52763685228652</v>
          </cell>
          <cell r="AW165">
            <v>19.694247542559353</v>
          </cell>
          <cell r="AX165">
            <v>16.612926442813375</v>
          </cell>
          <cell r="AY165">
            <v>12.217039655406992</v>
          </cell>
          <cell r="AZ165">
            <v>0.6173475129986628</v>
          </cell>
          <cell r="BA165">
            <v>-1.9432194079793845</v>
          </cell>
          <cell r="BB165">
            <v>-1.7910077743234325</v>
          </cell>
          <cell r="BC165">
            <v>-0.833389309727167</v>
          </cell>
          <cell r="BD165">
            <v>-3.0813210997459777</v>
          </cell>
          <cell r="BE165">
            <v>-4.395886787406383</v>
          </cell>
        </row>
        <row r="166">
          <cell r="B166" t="str">
            <v>  Nefinančné spoločnosti</v>
          </cell>
          <cell r="O166" t="e">
            <v>#DIV/0!</v>
          </cell>
          <cell r="P166" t="e">
            <v>#DIV/0!</v>
          </cell>
          <cell r="Q166" t="e">
            <v>#DIV/0!</v>
          </cell>
          <cell r="R166" t="e">
            <v>#DIV/0!</v>
          </cell>
          <cell r="S166" t="e">
            <v>#DIV/0!</v>
          </cell>
          <cell r="T166" t="e">
            <v>#DIV/0!</v>
          </cell>
          <cell r="U166" t="e">
            <v>#DIV/0!</v>
          </cell>
          <cell r="V166" t="e">
            <v>#DIV/0!</v>
          </cell>
          <cell r="W166" t="e">
            <v>#DIV/0!</v>
          </cell>
          <cell r="X166" t="e">
            <v>#DIV/0!</v>
          </cell>
          <cell r="Y166" t="e">
            <v>#DIV/0!</v>
          </cell>
          <cell r="Z166" t="e">
            <v>#DIV/0!</v>
          </cell>
          <cell r="AA166">
            <v>21.26780048976981</v>
          </cell>
          <cell r="AB166">
            <v>20.796543548772632</v>
          </cell>
          <cell r="AC166">
            <v>19.577172054788775</v>
          </cell>
          <cell r="AD166">
            <v>20.49046538068717</v>
          </cell>
          <cell r="AE166">
            <v>20.38529340765254</v>
          </cell>
          <cell r="AF166">
            <v>21.28196770483379</v>
          </cell>
          <cell r="AG166">
            <v>28.75093566343304</v>
          </cell>
          <cell r="AH166">
            <v>27.190522202334108</v>
          </cell>
          <cell r="AI166">
            <v>28.44184898547323</v>
          </cell>
          <cell r="AJ166">
            <v>22.402978576225777</v>
          </cell>
          <cell r="AK166">
            <v>23.475720783673466</v>
          </cell>
          <cell r="AL166">
            <v>25.03116553659295</v>
          </cell>
          <cell r="AM166">
            <v>28.446349311346836</v>
          </cell>
          <cell r="AN166">
            <v>29.200348018419163</v>
          </cell>
          <cell r="AO166">
            <v>29.789364658089596</v>
          </cell>
          <cell r="AP166">
            <v>29.780901988651948</v>
          </cell>
          <cell r="AQ166">
            <v>26.11630560173839</v>
          </cell>
          <cell r="AR166">
            <v>25.273260962956684</v>
          </cell>
          <cell r="AS166">
            <v>24.296336367743862</v>
          </cell>
          <cell r="AT166">
            <v>25.395068273269473</v>
          </cell>
          <cell r="AU166">
            <v>22.218520075541676</v>
          </cell>
          <cell r="AV166">
            <v>20.216947617501503</v>
          </cell>
          <cell r="AW166">
            <v>19.835744971772314</v>
          </cell>
          <cell r="AX166">
            <v>15.178660944489721</v>
          </cell>
          <cell r="AY166">
            <v>8.565508582015369</v>
          </cell>
          <cell r="AZ166">
            <v>1.0987319055256108</v>
          </cell>
          <cell r="BA166">
            <v>-3.176548197727797</v>
          </cell>
          <cell r="BB166">
            <v>-2.0015724580401724</v>
          </cell>
          <cell r="BC166">
            <v>-0.38120264572918927</v>
          </cell>
          <cell r="BD166">
            <v>-4.657084027282593</v>
          </cell>
          <cell r="BE166">
            <v>-6.613152362474352</v>
          </cell>
        </row>
        <row r="167">
          <cell r="B167" t="str">
            <v>     do 1 roka</v>
          </cell>
          <cell r="O167" t="e">
            <v>#DIV/0!</v>
          </cell>
          <cell r="P167" t="e">
            <v>#DIV/0!</v>
          </cell>
          <cell r="Q167" t="e">
            <v>#DIV/0!</v>
          </cell>
          <cell r="R167" t="e">
            <v>#DIV/0!</v>
          </cell>
          <cell r="S167" t="e">
            <v>#DIV/0!</v>
          </cell>
          <cell r="T167" t="e">
            <v>#DIV/0!</v>
          </cell>
          <cell r="U167" t="e">
            <v>#DIV/0!</v>
          </cell>
          <cell r="V167" t="e">
            <v>#DIV/0!</v>
          </cell>
          <cell r="W167" t="e">
            <v>#DIV/0!</v>
          </cell>
          <cell r="X167" t="e">
            <v>#DIV/0!</v>
          </cell>
          <cell r="Y167" t="e">
            <v>#DIV/0!</v>
          </cell>
          <cell r="Z167" t="e">
            <v>#DIV/0!</v>
          </cell>
          <cell r="AA167">
            <v>15.241096406847959</v>
          </cell>
          <cell r="AB167">
            <v>19.119610852425836</v>
          </cell>
          <cell r="AC167">
            <v>23.350056885227332</v>
          </cell>
          <cell r="AD167">
            <v>22.193282330504687</v>
          </cell>
          <cell r="AE167">
            <v>17.220758252661142</v>
          </cell>
          <cell r="AF167">
            <v>21.258027789995168</v>
          </cell>
          <cell r="AG167">
            <v>29.297060476584193</v>
          </cell>
          <cell r="AH167">
            <v>26.94878175049469</v>
          </cell>
          <cell r="AI167">
            <v>29.93443519842708</v>
          </cell>
          <cell r="AJ167">
            <v>25.78086422369634</v>
          </cell>
          <cell r="AK167">
            <v>29.926929101897883</v>
          </cell>
          <cell r="AL167">
            <v>32.13304180548283</v>
          </cell>
          <cell r="AM167">
            <v>37.426090289230046</v>
          </cell>
          <cell r="AN167">
            <v>35.07391852806873</v>
          </cell>
          <cell r="AO167">
            <v>33.57242387792931</v>
          </cell>
          <cell r="AP167">
            <v>36.10504707849822</v>
          </cell>
          <cell r="AQ167">
            <v>32.17289585647637</v>
          </cell>
          <cell r="AR167">
            <v>25.61150631521852</v>
          </cell>
          <cell r="AS167">
            <v>26.511852904345474</v>
          </cell>
          <cell r="AT167">
            <v>29.21690060068832</v>
          </cell>
          <cell r="AU167">
            <v>21.812285776813</v>
          </cell>
          <cell r="AV167">
            <v>17.354093791032852</v>
          </cell>
          <cell r="AW167">
            <v>15.139660966945286</v>
          </cell>
          <cell r="AX167">
            <v>8.089637095412996</v>
          </cell>
          <cell r="AY167">
            <v>2.2101316128548802</v>
          </cell>
          <cell r="AZ167">
            <v>2.705047696342845</v>
          </cell>
          <cell r="BA167">
            <v>-7.40461482387532</v>
          </cell>
          <cell r="BB167">
            <v>-4.458191985780147</v>
          </cell>
          <cell r="BC167">
            <v>-2.2144328240875666</v>
          </cell>
          <cell r="BD167">
            <v>-7.050023871532289</v>
          </cell>
          <cell r="BE167">
            <v>-5.879505482558116</v>
          </cell>
        </row>
        <row r="168">
          <cell r="B168" t="str">
            <v>     1 až 5 rokov</v>
          </cell>
          <cell r="O168" t="e">
            <v>#DIV/0!</v>
          </cell>
          <cell r="P168" t="e">
            <v>#DIV/0!</v>
          </cell>
          <cell r="Q168" t="e">
            <v>#DIV/0!</v>
          </cell>
          <cell r="R168" t="e">
            <v>#DIV/0!</v>
          </cell>
          <cell r="S168" t="e">
            <v>#DIV/0!</v>
          </cell>
          <cell r="T168" t="e">
            <v>#DIV/0!</v>
          </cell>
          <cell r="U168" t="e">
            <v>#DIV/0!</v>
          </cell>
          <cell r="V168" t="e">
            <v>#DIV/0!</v>
          </cell>
          <cell r="W168" t="e">
            <v>#DIV/0!</v>
          </cell>
          <cell r="X168" t="e">
            <v>#DIV/0!</v>
          </cell>
          <cell r="Y168" t="e">
            <v>#DIV/0!</v>
          </cell>
          <cell r="Z168" t="e">
            <v>#DIV/0!</v>
          </cell>
          <cell r="AA168">
            <v>25.125122442610632</v>
          </cell>
          <cell r="AB168">
            <v>27.342221487580943</v>
          </cell>
          <cell r="AC168">
            <v>18.058812766156933</v>
          </cell>
          <cell r="AD168">
            <v>25.822276902053588</v>
          </cell>
          <cell r="AE168">
            <v>19.3657603822881</v>
          </cell>
          <cell r="AF168">
            <v>20.494114508078297</v>
          </cell>
          <cell r="AG168">
            <v>34.241811757890844</v>
          </cell>
          <cell r="AH168">
            <v>30.692301301112934</v>
          </cell>
          <cell r="AI168">
            <v>30.34572853251177</v>
          </cell>
          <cell r="AJ168">
            <v>17.981530767263905</v>
          </cell>
          <cell r="AK168">
            <v>19.068380368117218</v>
          </cell>
          <cell r="AL168">
            <v>29.199372239525957</v>
          </cell>
          <cell r="AM168">
            <v>35.76843206910064</v>
          </cell>
          <cell r="AN168">
            <v>34.107385585538</v>
          </cell>
          <cell r="AO168">
            <v>36.39546943584418</v>
          </cell>
          <cell r="AP168">
            <v>29.272850353271423</v>
          </cell>
          <cell r="AQ168">
            <v>27.215878026517217</v>
          </cell>
          <cell r="AR168">
            <v>33.27910860649234</v>
          </cell>
          <cell r="AS168">
            <v>31.974841572931183</v>
          </cell>
          <cell r="AT168">
            <v>35.53714170248122</v>
          </cell>
          <cell r="AU168">
            <v>38.26681417662218</v>
          </cell>
          <cell r="AV168">
            <v>35.834063836627365</v>
          </cell>
          <cell r="AW168">
            <v>34.292764686824796</v>
          </cell>
          <cell r="AX168">
            <v>26.860545799259455</v>
          </cell>
          <cell r="AY168">
            <v>14.390242409201576</v>
          </cell>
          <cell r="AZ168">
            <v>3.5623001295500387</v>
          </cell>
          <cell r="BA168">
            <v>2.729672474140955</v>
          </cell>
          <cell r="BB168">
            <v>-2.4327503399948114</v>
          </cell>
          <cell r="BC168">
            <v>-1.541299149802569</v>
          </cell>
          <cell r="BD168">
            <v>-7.432218887565341</v>
          </cell>
          <cell r="BE168">
            <v>-12.470303390057879</v>
          </cell>
        </row>
        <row r="169">
          <cell r="B169" t="str">
            <v>     nad 5 rokov</v>
          </cell>
          <cell r="O169" t="e">
            <v>#DIV/0!</v>
          </cell>
          <cell r="P169" t="e">
            <v>#DIV/0!</v>
          </cell>
          <cell r="Q169" t="e">
            <v>#DIV/0!</v>
          </cell>
          <cell r="R169" t="e">
            <v>#DIV/0!</v>
          </cell>
          <cell r="S169" t="e">
            <v>#DIV/0!</v>
          </cell>
          <cell r="T169" t="e">
            <v>#DIV/0!</v>
          </cell>
          <cell r="U169" t="e">
            <v>#DIV/0!</v>
          </cell>
          <cell r="V169" t="e">
            <v>#DIV/0!</v>
          </cell>
          <cell r="W169" t="e">
            <v>#DIV/0!</v>
          </cell>
          <cell r="X169" t="e">
            <v>#DIV/0!</v>
          </cell>
          <cell r="Y169" t="e">
            <v>#DIV/0!</v>
          </cell>
          <cell r="Z169" t="e">
            <v>#DIV/0!</v>
          </cell>
          <cell r="AA169">
            <v>26.2666181049819</v>
          </cell>
          <cell r="AB169">
            <v>19.4849384410781</v>
          </cell>
          <cell r="AC169">
            <v>16.22791283403066</v>
          </cell>
          <cell r="AD169">
            <v>16.000671129420567</v>
          </cell>
          <cell r="AE169">
            <v>24.75873585372193</v>
          </cell>
          <cell r="AF169">
            <v>21.79870356569107</v>
          </cell>
          <cell r="AG169">
            <v>25.46632913329701</v>
          </cell>
          <cell r="AH169">
            <v>25.67208314498785</v>
          </cell>
          <cell r="AI169">
            <v>25.871782198178764</v>
          </cell>
          <cell r="AJ169">
            <v>20.951707204136454</v>
          </cell>
          <cell r="AK169">
            <v>18.754510206323744</v>
          </cell>
          <cell r="AL169">
            <v>15.476836864850995</v>
          </cell>
          <cell r="AM169">
            <v>15.464975027948526</v>
          </cell>
          <cell r="AN169">
            <v>20.162200115713418</v>
          </cell>
          <cell r="AO169">
            <v>22.14427088543522</v>
          </cell>
          <cell r="AP169">
            <v>23.036563515102486</v>
          </cell>
          <cell r="AQ169">
            <v>18.857443818546443</v>
          </cell>
          <cell r="AR169">
            <v>20.877473753804637</v>
          </cell>
          <cell r="AS169">
            <v>17.743397566702896</v>
          </cell>
          <cell r="AT169">
            <v>15.978466898583306</v>
          </cell>
          <cell r="AU169">
            <v>14.624621972885748</v>
          </cell>
          <cell r="AV169">
            <v>15.54640811902945</v>
          </cell>
          <cell r="AW169">
            <v>17.72910935672607</v>
          </cell>
          <cell r="AX169">
            <v>16.988740266978823</v>
          </cell>
          <cell r="AY169">
            <v>12.846911385568788</v>
          </cell>
          <cell r="AZ169">
            <v>-1.7649306681195895</v>
          </cell>
          <cell r="BA169">
            <v>-1.3538449256975582</v>
          </cell>
          <cell r="BB169">
            <v>0.9217861461437025</v>
          </cell>
          <cell r="BC169">
            <v>2.1827012376966195</v>
          </cell>
          <cell r="BD169">
            <v>-0.7403690897472472</v>
          </cell>
          <cell r="BE169">
            <v>-4.141828881410035</v>
          </cell>
        </row>
        <row r="170">
          <cell r="B170" t="str">
            <v>  Finančné spoločnosti</v>
          </cell>
          <cell r="O170" t="e">
            <v>#DIV/0!</v>
          </cell>
          <cell r="P170" t="e">
            <v>#DIV/0!</v>
          </cell>
          <cell r="Q170" t="e">
            <v>#DIV/0!</v>
          </cell>
          <cell r="R170" t="e">
            <v>#DIV/0!</v>
          </cell>
          <cell r="S170" t="e">
            <v>#DIV/0!</v>
          </cell>
          <cell r="T170" t="e">
            <v>#DIV/0!</v>
          </cell>
          <cell r="U170" t="e">
            <v>#DIV/0!</v>
          </cell>
          <cell r="V170" t="e">
            <v>#DIV/0!</v>
          </cell>
          <cell r="W170" t="e">
            <v>#DIV/0!</v>
          </cell>
          <cell r="X170" t="e">
            <v>#DIV/0!</v>
          </cell>
          <cell r="Y170" t="e">
            <v>#DIV/0!</v>
          </cell>
          <cell r="Z170" t="e">
            <v>#DIV/0!</v>
          </cell>
          <cell r="AA170">
            <v>18.5490606170071</v>
          </cell>
          <cell r="AB170">
            <v>11.990992686385681</v>
          </cell>
          <cell r="AC170">
            <v>9.292156783678791</v>
          </cell>
          <cell r="AD170">
            <v>4.006491392194846</v>
          </cell>
          <cell r="AE170">
            <v>0.9200488755239746</v>
          </cell>
          <cell r="AF170">
            <v>-0.25628951150757473</v>
          </cell>
          <cell r="AG170">
            <v>2.219815072042607</v>
          </cell>
          <cell r="AH170">
            <v>1.3667969464899983</v>
          </cell>
          <cell r="AI170">
            <v>3.2050606371011128</v>
          </cell>
          <cell r="AJ170">
            <v>6.410987604206596</v>
          </cell>
          <cell r="AK170">
            <v>7.724350326579923</v>
          </cell>
          <cell r="AL170">
            <v>5.956681783795943</v>
          </cell>
          <cell r="AM170">
            <v>5.438022001125134</v>
          </cell>
          <cell r="AN170">
            <v>8.665904032178773</v>
          </cell>
          <cell r="AO170">
            <v>11.487920444375476</v>
          </cell>
          <cell r="AP170">
            <v>12.085300611317379</v>
          </cell>
          <cell r="AQ170">
            <v>2.348383035963849</v>
          </cell>
          <cell r="AR170">
            <v>-0.3362970848461657</v>
          </cell>
          <cell r="AS170">
            <v>-3.4089657157009157</v>
          </cell>
          <cell r="AT170">
            <v>-2.3008751437956647</v>
          </cell>
          <cell r="AU170">
            <v>-4.850668930311613</v>
          </cell>
          <cell r="AV170">
            <v>-10.292413587917977</v>
          </cell>
          <cell r="AW170">
            <v>-11.572365969104055</v>
          </cell>
          <cell r="AX170">
            <v>-14.945935566441776</v>
          </cell>
          <cell r="AY170">
            <v>-20.600236732219784</v>
          </cell>
          <cell r="AZ170">
            <v>1.108090571905251</v>
          </cell>
          <cell r="BA170">
            <v>-2.5497937865159486</v>
          </cell>
          <cell r="BB170">
            <v>-5.441744657606364</v>
          </cell>
          <cell r="BC170">
            <v>-1.279952381186078</v>
          </cell>
          <cell r="BD170">
            <v>-3.3735695973377204</v>
          </cell>
          <cell r="BE170">
            <v>-5.6543011657780085</v>
          </cell>
        </row>
        <row r="171">
          <cell r="B171" t="str">
            <v>  Poisťovne a penzijné fondy</v>
          </cell>
          <cell r="O171" t="e">
            <v>#DIV/0!</v>
          </cell>
          <cell r="P171" t="e">
            <v>#DIV/0!</v>
          </cell>
          <cell r="Q171" t="e">
            <v>#DIV/0!</v>
          </cell>
          <cell r="R171" t="e">
            <v>#DIV/0!</v>
          </cell>
          <cell r="S171" t="e">
            <v>#DIV/0!</v>
          </cell>
          <cell r="T171" t="e">
            <v>#DIV/0!</v>
          </cell>
          <cell r="U171" t="e">
            <v>#DIV/0!</v>
          </cell>
          <cell r="V171" t="e">
            <v>#DIV/0!</v>
          </cell>
          <cell r="W171" t="e">
            <v>#DIV/0!</v>
          </cell>
          <cell r="X171" t="e">
            <v>#DIV/0!</v>
          </cell>
          <cell r="Y171" t="e">
            <v>#DIV/0!</v>
          </cell>
          <cell r="Z171" t="e">
            <v>#DIV/0!</v>
          </cell>
          <cell r="AA171">
            <v>-10.12275704959778</v>
          </cell>
          <cell r="AB171">
            <v>-10.012911842462344</v>
          </cell>
          <cell r="AC171">
            <v>-12.04497262908265</v>
          </cell>
          <cell r="AD171">
            <v>-12.198820490779212</v>
          </cell>
          <cell r="AE171">
            <v>-13.001506191968943</v>
          </cell>
          <cell r="AF171">
            <v>-17.301016673428094</v>
          </cell>
          <cell r="AG171">
            <v>-26.244781542081427</v>
          </cell>
          <cell r="AH171">
            <v>-14.792095824175703</v>
          </cell>
          <cell r="AI171">
            <v>-15.837986195202276</v>
          </cell>
          <cell r="AJ171">
            <v>-12.946658334372145</v>
          </cell>
          <cell r="AK171">
            <v>-5.535620189610256</v>
          </cell>
          <cell r="AL171">
            <v>-7.194862813665509</v>
          </cell>
          <cell r="AM171">
            <v>-8.691737361230494</v>
          </cell>
          <cell r="AN171">
            <v>-9.37396291737845</v>
          </cell>
          <cell r="AO171">
            <v>-7.191277409152335</v>
          </cell>
          <cell r="AP171">
            <v>-7.665674980857759</v>
          </cell>
          <cell r="AQ171">
            <v>-12.181359010612397</v>
          </cell>
          <cell r="AR171">
            <v>-9.776245846948811</v>
          </cell>
          <cell r="AS171">
            <v>-11.702954560934415</v>
          </cell>
          <cell r="AT171">
            <v>-12.774390101090688</v>
          </cell>
          <cell r="AU171">
            <v>142.79642221397245</v>
          </cell>
          <cell r="AV171">
            <v>-10.177565512692837</v>
          </cell>
          <cell r="AW171">
            <v>-15.975538450935517</v>
          </cell>
          <cell r="AX171">
            <v>-11.528037266281814</v>
          </cell>
          <cell r="AY171">
            <v>-9.853279446505326</v>
          </cell>
          <cell r="AZ171">
            <v>-1.0714355401562727</v>
          </cell>
          <cell r="BA171">
            <v>155.57081231506314</v>
          </cell>
          <cell r="BB171">
            <v>-152.97398772666529</v>
          </cell>
          <cell r="BC171">
            <v>-5.79797293824268</v>
          </cell>
          <cell r="BD171">
            <v>4.447501184653703</v>
          </cell>
          <cell r="BE171">
            <v>1.674757819776488</v>
          </cell>
        </row>
        <row r="172">
          <cell r="B172" t="str">
            <v>  Domácnosti a neziskové inštitúcie slúžiace domácnostiam</v>
          </cell>
          <cell r="O172" t="e">
            <v>#DIV/0!</v>
          </cell>
          <cell r="P172" t="e">
            <v>#DIV/0!</v>
          </cell>
          <cell r="Q172" t="e">
            <v>#DIV/0!</v>
          </cell>
          <cell r="R172" t="e">
            <v>#DIV/0!</v>
          </cell>
          <cell r="S172" t="e">
            <v>#DIV/0!</v>
          </cell>
          <cell r="T172" t="e">
            <v>#DIV/0!</v>
          </cell>
          <cell r="U172" t="e">
            <v>#DIV/0!</v>
          </cell>
          <cell r="V172" t="e">
            <v>#DIV/0!</v>
          </cell>
          <cell r="W172" t="e">
            <v>#DIV/0!</v>
          </cell>
          <cell r="X172" t="e">
            <v>#DIV/0!</v>
          </cell>
          <cell r="Y172" t="e">
            <v>#DIV/0!</v>
          </cell>
          <cell r="Z172" t="e">
            <v>#DIV/0!</v>
          </cell>
          <cell r="AA172">
            <v>32.1839725600324</v>
          </cell>
          <cell r="AB172">
            <v>32.11306197976384</v>
          </cell>
          <cell r="AC172">
            <v>31.201556804330522</v>
          </cell>
          <cell r="AD172">
            <v>29.825001077308002</v>
          </cell>
          <cell r="AE172">
            <v>29.41073597367304</v>
          </cell>
          <cell r="AF172">
            <v>28.810824395065566</v>
          </cell>
          <cell r="AG172">
            <v>28.522788042218536</v>
          </cell>
          <cell r="AH172">
            <v>28.18784389167476</v>
          </cell>
          <cell r="AI172">
            <v>27.832628576727345</v>
          </cell>
          <cell r="AJ172">
            <v>28.11186989437678</v>
          </cell>
          <cell r="AK172">
            <v>28.52561065331659</v>
          </cell>
          <cell r="AL172">
            <v>28.54252365893842</v>
          </cell>
          <cell r="AM172">
            <v>28.681135231772174</v>
          </cell>
          <cell r="AN172">
            <v>28.951938159494944</v>
          </cell>
          <cell r="AO172">
            <v>28.573119046009197</v>
          </cell>
          <cell r="AP172">
            <v>29.701610872685535</v>
          </cell>
          <cell r="AQ172">
            <v>29.022404257456685</v>
          </cell>
          <cell r="AR172">
            <v>28.745235154179483</v>
          </cell>
          <cell r="AS172">
            <v>28.972005917882683</v>
          </cell>
          <cell r="AT172">
            <v>28.6393310371663</v>
          </cell>
          <cell r="AU172">
            <v>28.42336089800318</v>
          </cell>
          <cell r="AV172">
            <v>27.78179343488216</v>
          </cell>
          <cell r="AW172">
            <v>26.441049848614725</v>
          </cell>
          <cell r="AX172">
            <v>25.44349239063793</v>
          </cell>
          <cell r="AY172">
            <v>24.283190241285624</v>
          </cell>
          <cell r="AZ172">
            <v>-0.3326748807163824</v>
          </cell>
          <cell r="BA172">
            <v>-0.2159701391631188</v>
          </cell>
          <cell r="BB172">
            <v>-0.6415674631210209</v>
          </cell>
          <cell r="BC172">
            <v>-1.3407435862674362</v>
          </cell>
          <cell r="BD172">
            <v>-0.9975574579767965</v>
          </cell>
          <cell r="BE172">
            <v>-1.1603021493523045</v>
          </cell>
        </row>
        <row r="173">
          <cell r="B173" t="str">
            <v>     spotrebiteľské úvery</v>
          </cell>
          <cell r="O173" t="e">
            <v>#DIV/0!</v>
          </cell>
          <cell r="P173" t="e">
            <v>#DIV/0!</v>
          </cell>
          <cell r="Q173" t="e">
            <v>#DIV/0!</v>
          </cell>
          <cell r="R173" t="e">
            <v>#DIV/0!</v>
          </cell>
          <cell r="S173" t="e">
            <v>#DIV/0!</v>
          </cell>
          <cell r="T173" t="e">
            <v>#DIV/0!</v>
          </cell>
          <cell r="U173" t="e">
            <v>#DIV/0!</v>
          </cell>
          <cell r="V173" t="e">
            <v>#DIV/0!</v>
          </cell>
          <cell r="W173" t="e">
            <v>#DIV/0!</v>
          </cell>
          <cell r="X173" t="e">
            <v>#DIV/0!</v>
          </cell>
          <cell r="Y173" t="e">
            <v>#DIV/0!</v>
          </cell>
          <cell r="Z173" t="e">
            <v>#DIV/0!</v>
          </cell>
          <cell r="AA173">
            <v>26.37353916684235</v>
          </cell>
          <cell r="AB173">
            <v>26.890614338782242</v>
          </cell>
          <cell r="AC173">
            <v>24.769149568128213</v>
          </cell>
          <cell r="AD173">
            <v>20.227126320835097</v>
          </cell>
          <cell r="AE173">
            <v>20.045601767124438</v>
          </cell>
          <cell r="AF173">
            <v>19.913653061136685</v>
          </cell>
          <cell r="AG173">
            <v>20.734409482527695</v>
          </cell>
          <cell r="AH173">
            <v>19.852804683925356</v>
          </cell>
          <cell r="AI173">
            <v>18.723565018879412</v>
          </cell>
          <cell r="AJ173">
            <v>17.85282957628253</v>
          </cell>
          <cell r="AK173">
            <v>17.09956058632433</v>
          </cell>
          <cell r="AL173">
            <v>17.827824429485702</v>
          </cell>
          <cell r="AM173">
            <v>16.898399998040816</v>
          </cell>
          <cell r="AN173">
            <v>16.986200173136837</v>
          </cell>
          <cell r="AO173">
            <v>16.36025124847545</v>
          </cell>
          <cell r="AP173">
            <v>22.12113692323318</v>
          </cell>
          <cell r="AQ173">
            <v>22.810164337850168</v>
          </cell>
          <cell r="AR173">
            <v>22.759487858386223</v>
          </cell>
          <cell r="AS173">
            <v>24.090088509803948</v>
          </cell>
          <cell r="AT173">
            <v>25.409166240316395</v>
          </cell>
          <cell r="AU173">
            <v>25.819785890100505</v>
          </cell>
          <cell r="AV173">
            <v>26.35926333069594</v>
          </cell>
          <cell r="AW173">
            <v>25.818343679518136</v>
          </cell>
          <cell r="AX173">
            <v>25.9178522829028</v>
          </cell>
          <cell r="AY173">
            <v>24.536104913060413</v>
          </cell>
        </row>
        <row r="174">
          <cell r="B174" t="str">
            <v>     úvery na bývanie</v>
          </cell>
          <cell r="O174" t="e">
            <v>#DIV/0!</v>
          </cell>
          <cell r="P174" t="e">
            <v>#DIV/0!</v>
          </cell>
          <cell r="Q174" t="e">
            <v>#DIV/0!</v>
          </cell>
          <cell r="R174" t="e">
            <v>#DIV/0!</v>
          </cell>
          <cell r="S174" t="e">
            <v>#DIV/0!</v>
          </cell>
          <cell r="T174" t="e">
            <v>#DIV/0!</v>
          </cell>
          <cell r="U174" t="e">
            <v>#DIV/0!</v>
          </cell>
          <cell r="V174" t="e">
            <v>#DIV/0!</v>
          </cell>
          <cell r="W174" t="e">
            <v>#DIV/0!</v>
          </cell>
          <cell r="X174" t="e">
            <v>#DIV/0!</v>
          </cell>
          <cell r="Y174" t="e">
            <v>#DIV/0!</v>
          </cell>
          <cell r="Z174" t="e">
            <v>#DIV/0!</v>
          </cell>
          <cell r="AA174">
            <v>33.179436203630075</v>
          </cell>
          <cell r="AB174">
            <v>32.469178602636646</v>
          </cell>
          <cell r="AC174">
            <v>31.53614040284606</v>
          </cell>
          <cell r="AD174">
            <v>31.420752891941106</v>
          </cell>
          <cell r="AE174">
            <v>31.68014178331515</v>
          </cell>
          <cell r="AF174">
            <v>30.985480619879922</v>
          </cell>
          <cell r="AG174">
            <v>30.7052065423712</v>
          </cell>
          <cell r="AH174">
            <v>30.38365611693729</v>
          </cell>
          <cell r="AI174">
            <v>30.347440670994814</v>
          </cell>
          <cell r="AJ174">
            <v>30.74832108189426</v>
          </cell>
          <cell r="AK174">
            <v>31.307585080969545</v>
          </cell>
          <cell r="AL174">
            <v>30.275410779156914</v>
          </cell>
          <cell r="AM174">
            <v>30.066145861477366</v>
          </cell>
          <cell r="AN174">
            <v>30.468977205147922</v>
          </cell>
          <cell r="AO174">
            <v>30.329845261738427</v>
          </cell>
          <cell r="AP174">
            <v>30.60495172033376</v>
          </cell>
          <cell r="AQ174">
            <v>29.7002203574728</v>
          </cell>
          <cell r="AR174">
            <v>29.4810873160028</v>
          </cell>
          <cell r="AS174">
            <v>29.689287894044554</v>
          </cell>
          <cell r="AT174">
            <v>29.247279072660945</v>
          </cell>
          <cell r="AU174">
            <v>28.964072744985344</v>
          </cell>
          <cell r="AV174">
            <v>28.336937152014087</v>
          </cell>
          <cell r="AW174">
            <v>27.007982180426808</v>
          </cell>
          <cell r="AX174">
            <v>26.10260602593044</v>
          </cell>
          <cell r="AY174">
            <v>25.060147348621783</v>
          </cell>
        </row>
        <row r="175">
          <cell r="B175" t="str">
            <v>     ostatné úvery</v>
          </cell>
          <cell r="O175" t="e">
            <v>#DIV/0!</v>
          </cell>
          <cell r="P175" t="e">
            <v>#DIV/0!</v>
          </cell>
          <cell r="Q175" t="e">
            <v>#DIV/0!</v>
          </cell>
          <cell r="R175" t="e">
            <v>#DIV/0!</v>
          </cell>
          <cell r="S175" t="e">
            <v>#DIV/0!</v>
          </cell>
          <cell r="T175" t="e">
            <v>#DIV/0!</v>
          </cell>
          <cell r="U175" t="e">
            <v>#DIV/0!</v>
          </cell>
          <cell r="V175" t="e">
            <v>#DIV/0!</v>
          </cell>
          <cell r="W175" t="e">
            <v>#DIV/0!</v>
          </cell>
          <cell r="X175" t="e">
            <v>#DIV/0!</v>
          </cell>
          <cell r="Y175" t="e">
            <v>#DIV/0!</v>
          </cell>
          <cell r="Z175" t="e">
            <v>#DIV/0!</v>
          </cell>
          <cell r="AA175">
            <v>33.62272116611601</v>
          </cell>
          <cell r="AB175">
            <v>35.29496273754637</v>
          </cell>
          <cell r="AC175">
            <v>35.60645704725866</v>
          </cell>
          <cell r="AD175">
            <v>32.32525783553831</v>
          </cell>
          <cell r="AE175">
            <v>29.26874537475399</v>
          </cell>
          <cell r="AF175">
            <v>28.54473384106734</v>
          </cell>
          <cell r="AG175">
            <v>27.282956210254653</v>
          </cell>
          <cell r="AH175">
            <v>27.266408832942957</v>
          </cell>
          <cell r="AI175">
            <v>26.483230467619222</v>
          </cell>
          <cell r="AJ175">
            <v>27.26908438028684</v>
          </cell>
          <cell r="AK175">
            <v>28.140440218765775</v>
          </cell>
          <cell r="AL175">
            <v>30.979834394206875</v>
          </cell>
          <cell r="AM175">
            <v>33.22920537922636</v>
          </cell>
          <cell r="AN175">
            <v>33.1503992892074</v>
          </cell>
          <cell r="AO175">
            <v>32.12726465804653</v>
          </cell>
          <cell r="AP175">
            <v>32.319261630758945</v>
          </cell>
          <cell r="AQ175">
            <v>31.33114602721193</v>
          </cell>
          <cell r="AR175">
            <v>30.646911216749686</v>
          </cell>
          <cell r="AS175">
            <v>30.114152129353897</v>
          </cell>
          <cell r="AT175">
            <v>28.891247831587748</v>
          </cell>
          <cell r="AU175">
            <v>28.43981846761693</v>
          </cell>
          <cell r="AV175">
            <v>26.877247992074786</v>
          </cell>
          <cell r="AW175">
            <v>24.924204935750808</v>
          </cell>
          <cell r="AX175">
            <v>22.813426016939346</v>
          </cell>
          <cell r="AY175">
            <v>21.36932705925949</v>
          </cell>
        </row>
        <row r="176">
          <cell r="B176" t="str">
            <v>spotr.+ost.</v>
          </cell>
          <cell r="O176" t="e">
            <v>#DIV/0!</v>
          </cell>
          <cell r="P176" t="e">
            <v>#DIV/0!</v>
          </cell>
          <cell r="Q176" t="e">
            <v>#DIV/0!</v>
          </cell>
          <cell r="R176" t="e">
            <v>#DIV/0!</v>
          </cell>
          <cell r="S176" t="e">
            <v>#DIV/0!</v>
          </cell>
          <cell r="T176" t="e">
            <v>#DIV/0!</v>
          </cell>
          <cell r="U176" t="e">
            <v>#DIV/0!</v>
          </cell>
          <cell r="V176" t="e">
            <v>#DIV/0!</v>
          </cell>
          <cell r="W176" t="e">
            <v>#DIV/0!</v>
          </cell>
          <cell r="X176" t="e">
            <v>#DIV/0!</v>
          </cell>
          <cell r="Y176" t="e">
            <v>#DIV/0!</v>
          </cell>
          <cell r="Z176" t="e">
            <v>#DIV/0!</v>
          </cell>
          <cell r="AA176">
            <v>30.254068012267226</v>
          </cell>
          <cell r="AB176">
            <v>31.379778782648714</v>
          </cell>
          <cell r="AC176">
            <v>30.530352549346276</v>
          </cell>
          <cell r="AD176">
            <v>26.750564408205804</v>
          </cell>
          <cell r="AE176">
            <v>25.103365714470627</v>
          </cell>
          <cell r="AF176">
            <v>24.68486157086005</v>
          </cell>
          <cell r="AG176">
            <v>24.388376077362636</v>
          </cell>
          <cell r="AH176">
            <v>24.007655974172025</v>
          </cell>
          <cell r="AI176">
            <v>23.075115407956773</v>
          </cell>
          <cell r="AJ176">
            <v>23.136616407181762</v>
          </cell>
          <cell r="AK176">
            <v>23.297150741928505</v>
          </cell>
          <cell r="AL176">
            <v>25.17834756667115</v>
          </cell>
          <cell r="AM176">
            <v>25.941700814876526</v>
          </cell>
          <cell r="AN176">
            <v>25.949730627576926</v>
          </cell>
          <cell r="AO176">
            <v>25.13399545778678</v>
          </cell>
          <cell r="AP176">
            <v>27.892841033750514</v>
          </cell>
          <cell r="AQ176">
            <v>27.65825289811623</v>
          </cell>
          <cell r="AR176">
            <v>27.268667612488116</v>
          </cell>
          <cell r="AS176">
            <v>27.535027542647583</v>
          </cell>
          <cell r="AT176">
            <v>27.414169123353034</v>
          </cell>
          <cell r="AU176">
            <v>27.331130469548853</v>
          </cell>
          <cell r="AV176">
            <v>26.659587296292358</v>
          </cell>
          <cell r="AW176">
            <v>25.29607617141029</v>
          </cell>
          <cell r="AX176">
            <v>24.096031337771223</v>
          </cell>
          <cell r="AY176">
            <v>22.70448296067964</v>
          </cell>
        </row>
        <row r="177">
          <cell r="B177" t="str">
            <v>Pohľadávky PFI voči súkromnému sektoru</v>
          </cell>
          <cell r="O177" t="e">
            <v>#DIV/0!</v>
          </cell>
          <cell r="P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U177" t="e">
            <v>#DIV/0!</v>
          </cell>
          <cell r="V177" t="e">
            <v>#DIV/0!</v>
          </cell>
          <cell r="W177" t="e">
            <v>#DIV/0!</v>
          </cell>
          <cell r="X177" t="e">
            <v>#DIV/0!</v>
          </cell>
          <cell r="Y177" t="e">
            <v>#DIV/0!</v>
          </cell>
          <cell r="Z177" t="e">
            <v>#DIV/0!</v>
          </cell>
          <cell r="AA177">
            <v>24.879533536500205</v>
          </cell>
          <cell r="AB177">
            <v>23.917072410676795</v>
          </cell>
          <cell r="AC177">
            <v>22.66716194117528</v>
          </cell>
          <cell r="AD177">
            <v>22.127453526304564</v>
          </cell>
          <cell r="AE177">
            <v>21.56889340253447</v>
          </cell>
          <cell r="AF177">
            <v>21.71056218327469</v>
          </cell>
          <cell r="AG177">
            <v>25.79349490098359</v>
          </cell>
          <cell r="AH177">
            <v>24.840196327060255</v>
          </cell>
          <cell r="AI177">
            <v>25.592921733924328</v>
          </cell>
          <cell r="AJ177">
            <v>22.941398890164507</v>
          </cell>
          <cell r="AK177">
            <v>23.814668140251044</v>
          </cell>
          <cell r="AL177">
            <v>24.448712669271515</v>
          </cell>
          <cell r="AM177">
            <v>26.2514759421975</v>
          </cell>
          <cell r="AN177">
            <v>27.14208675676572</v>
          </cell>
          <cell r="AO177">
            <v>27.571798632029015</v>
          </cell>
          <cell r="AP177">
            <v>28.13063191583271</v>
          </cell>
          <cell r="AQ177">
            <v>25.10105999487233</v>
          </cell>
          <cell r="AR177">
            <v>24.340154517667088</v>
          </cell>
          <cell r="AS177">
            <v>23.644516521590674</v>
          </cell>
          <cell r="AT177">
            <v>24.261864034589337</v>
          </cell>
          <cell r="AU177">
            <v>22.318644626609952</v>
          </cell>
          <cell r="AV177">
            <v>20.52763685228652</v>
          </cell>
          <cell r="AW177">
            <v>19.694247542559353</v>
          </cell>
          <cell r="AX177">
            <v>16.612926442813375</v>
          </cell>
          <cell r="AY177">
            <v>-99.99893941542736</v>
          </cell>
        </row>
        <row r="178">
          <cell r="B178" t="str">
            <v>     v EUR</v>
          </cell>
          <cell r="O178" t="e">
            <v>#DIV/0!</v>
          </cell>
          <cell r="P178" t="e">
            <v>#DIV/0!</v>
          </cell>
          <cell r="Q178" t="e">
            <v>#DIV/0!</v>
          </cell>
          <cell r="R178" t="e">
            <v>#DIV/0!</v>
          </cell>
          <cell r="S178" t="e">
            <v>#DIV/0!</v>
          </cell>
          <cell r="T178" t="e">
            <v>#DIV/0!</v>
          </cell>
          <cell r="U178" t="e">
            <v>#DIV/0!</v>
          </cell>
          <cell r="V178" t="e">
            <v>#DIV/0!</v>
          </cell>
          <cell r="W178" t="e">
            <v>#DIV/0!</v>
          </cell>
          <cell r="X178" t="e">
            <v>#DIV/0!</v>
          </cell>
          <cell r="Y178" t="e">
            <v>#DIV/0!</v>
          </cell>
          <cell r="Z178" t="e">
            <v>#DIV/0!</v>
          </cell>
          <cell r="AA178">
            <v>24.99134857450332</v>
          </cell>
          <cell r="AB178">
            <v>23.79945175050939</v>
          </cell>
          <cell r="AC178">
            <v>22.43446708077947</v>
          </cell>
          <cell r="AD178">
            <v>21.72118396467036</v>
          </cell>
          <cell r="AE178">
            <v>21.10451309482184</v>
          </cell>
          <cell r="AF178">
            <v>21.257812813187655</v>
          </cell>
          <cell r="AG178">
            <v>25.584110806162897</v>
          </cell>
          <cell r="AH178">
            <v>24.64354755053239</v>
          </cell>
          <cell r="AI178">
            <v>25.52455185020854</v>
          </cell>
          <cell r="AJ178">
            <v>22.91098597857861</v>
          </cell>
          <cell r="AK178">
            <v>23.762178288991336</v>
          </cell>
          <cell r="AL178">
            <v>24.223579497450757</v>
          </cell>
          <cell r="AM178">
            <v>25.817511996169884</v>
          </cell>
          <cell r="AN178">
            <v>27.02920019968846</v>
          </cell>
          <cell r="AO178">
            <v>27.68805101583203</v>
          </cell>
          <cell r="AP178">
            <v>28.09534251610785</v>
          </cell>
          <cell r="AQ178">
            <v>25.227647833715338</v>
          </cell>
          <cell r="AR178">
            <v>24.47696913633939</v>
          </cell>
          <cell r="AS178">
            <v>23.510247146346174</v>
          </cell>
          <cell r="AT178">
            <v>24.124354916694827</v>
          </cell>
          <cell r="AU178">
            <v>22.12323050605937</v>
          </cell>
          <cell r="AV178">
            <v>20.2241713826608</v>
          </cell>
          <cell r="AW178">
            <v>19.555762203444885</v>
          </cell>
          <cell r="AX178">
            <v>16.650025938920535</v>
          </cell>
          <cell r="AY178">
            <v>-99.99901083179921</v>
          </cell>
        </row>
        <row r="179">
          <cell r="B179" t="str">
            <v>     v ostatných cudzích menách</v>
          </cell>
          <cell r="O179" t="e">
            <v>#DIV/0!</v>
          </cell>
          <cell r="P179" t="e">
            <v>#DIV/0!</v>
          </cell>
          <cell r="Q179" t="e">
            <v>#DIV/0!</v>
          </cell>
          <cell r="R179" t="e">
            <v>#DIV/0!</v>
          </cell>
          <cell r="S179" t="e">
            <v>#DIV/0!</v>
          </cell>
          <cell r="T179" t="e">
            <v>#DIV/0!</v>
          </cell>
          <cell r="U179" t="e">
            <v>#DIV/0!</v>
          </cell>
          <cell r="V179" t="e">
            <v>#DIV/0!</v>
          </cell>
          <cell r="W179" t="e">
            <v>#DIV/0!</v>
          </cell>
          <cell r="X179" t="e">
            <v>#DIV/0!</v>
          </cell>
          <cell r="Y179" t="e">
            <v>#DIV/0!</v>
          </cell>
          <cell r="Z179" t="e">
            <v>#DIV/0!</v>
          </cell>
          <cell r="AA179">
            <v>16.506515765420374</v>
          </cell>
          <cell r="AB179">
            <v>32.504144606170655</v>
          </cell>
          <cell r="AC179">
            <v>39.05019425991475</v>
          </cell>
          <cell r="AD179">
            <v>51.60951973275118</v>
          </cell>
          <cell r="AE179">
            <v>56.37073133780589</v>
          </cell>
          <cell r="AF179">
            <v>54.57050720685805</v>
          </cell>
          <cell r="AG179">
            <v>42.01896372700185</v>
          </cell>
          <cell r="AH179">
            <v>40.4532521744147</v>
          </cell>
          <cell r="AI179">
            <v>30.953217730608003</v>
          </cell>
          <cell r="AJ179">
            <v>25.391868496413437</v>
          </cell>
          <cell r="AK179">
            <v>27.876978474440705</v>
          </cell>
          <cell r="AL179">
            <v>41.80615514080307</v>
          </cell>
          <cell r="AM179">
            <v>60.94910845394412</v>
          </cell>
          <cell r="AN179">
            <v>34.82298787123324</v>
          </cell>
          <cell r="AO179">
            <v>20.32064564389748</v>
          </cell>
          <cell r="AP179">
            <v>30.038495139219492</v>
          </cell>
          <cell r="AQ179">
            <v>17.677996683688974</v>
          </cell>
          <cell r="AR179">
            <v>16.45819087571215</v>
          </cell>
          <cell r="AS179">
            <v>32.74647067496886</v>
          </cell>
          <cell r="AT179">
            <v>33.8243295303684</v>
          </cell>
          <cell r="AU179">
            <v>36.60363699827573</v>
          </cell>
          <cell r="AV179">
            <v>43.140740537512414</v>
          </cell>
          <cell r="AW179">
            <v>29.766363382901858</v>
          </cell>
          <cell r="AX179">
            <v>14.142516302805987</v>
          </cell>
          <cell r="AY179">
            <v>-99.99451281167347</v>
          </cell>
        </row>
        <row r="181">
          <cell r="B181" t="str">
            <v>Pohľadávky PFI voči súkromnému sektoru</v>
          </cell>
          <cell r="O181" t="e">
            <v>#DIV/0!</v>
          </cell>
          <cell r="P181" t="e">
            <v>#DIV/0!</v>
          </cell>
          <cell r="Q181" t="e">
            <v>#DIV/0!</v>
          </cell>
          <cell r="R181" t="e">
            <v>#DIV/0!</v>
          </cell>
          <cell r="S181" t="e">
            <v>#DIV/0!</v>
          </cell>
          <cell r="T181" t="e">
            <v>#DIV/0!</v>
          </cell>
          <cell r="U181" t="e">
            <v>#DIV/0!</v>
          </cell>
          <cell r="V181" t="e">
            <v>#DIV/0!</v>
          </cell>
          <cell r="W181" t="e">
            <v>#DIV/0!</v>
          </cell>
          <cell r="X181" t="e">
            <v>#DIV/0!</v>
          </cell>
          <cell r="Y181" t="e">
            <v>#DIV/0!</v>
          </cell>
          <cell r="Z181" t="e">
            <v>#DIV/0!</v>
          </cell>
          <cell r="AA181">
            <v>24.879533536500205</v>
          </cell>
          <cell r="AB181">
            <v>23.917072410676795</v>
          </cell>
          <cell r="AC181">
            <v>22.66716194117528</v>
          </cell>
          <cell r="AD181">
            <v>22.127453526304564</v>
          </cell>
          <cell r="AE181">
            <v>21.56889340253447</v>
          </cell>
          <cell r="AF181">
            <v>21.71056218327469</v>
          </cell>
          <cell r="AG181">
            <v>25.79349490098359</v>
          </cell>
          <cell r="AH181">
            <v>24.840196327060255</v>
          </cell>
          <cell r="AI181">
            <v>25.592921733924328</v>
          </cell>
          <cell r="AJ181">
            <v>22.941398890164507</v>
          </cell>
          <cell r="AK181">
            <v>23.814668140251044</v>
          </cell>
          <cell r="AL181">
            <v>24.448712669271515</v>
          </cell>
          <cell r="AM181">
            <v>26.2514759421975</v>
          </cell>
          <cell r="AN181">
            <v>27.14208675676572</v>
          </cell>
          <cell r="AO181">
            <v>27.571798632029015</v>
          </cell>
          <cell r="AP181">
            <v>28.13063191583271</v>
          </cell>
          <cell r="AQ181">
            <v>25.10105999487233</v>
          </cell>
          <cell r="AR181">
            <v>24.340154517667088</v>
          </cell>
          <cell r="AS181">
            <v>23.644516521590674</v>
          </cell>
          <cell r="AT181">
            <v>24.261864034589337</v>
          </cell>
          <cell r="AU181">
            <v>22.318644626609952</v>
          </cell>
          <cell r="AV181">
            <v>20.52763685228652</v>
          </cell>
          <cell r="AW181">
            <v>19.694247542559353</v>
          </cell>
          <cell r="AX181">
            <v>16.612926442813375</v>
          </cell>
          <cell r="AY181">
            <v>-99.99893941542736</v>
          </cell>
        </row>
        <row r="182">
          <cell r="B182" t="str">
            <v>     do 1 roka</v>
          </cell>
          <cell r="O182" t="e">
            <v>#DIV/0!</v>
          </cell>
          <cell r="P182" t="e">
            <v>#DIV/0!</v>
          </cell>
          <cell r="Q182" t="e">
            <v>#DIV/0!</v>
          </cell>
          <cell r="R182" t="e">
            <v>#DIV/0!</v>
          </cell>
          <cell r="S182" t="e">
            <v>#DIV/0!</v>
          </cell>
          <cell r="T182" t="e">
            <v>#DIV/0!</v>
          </cell>
          <cell r="U182" t="e">
            <v>#DIV/0!</v>
          </cell>
          <cell r="V182" t="e">
            <v>#DIV/0!</v>
          </cell>
          <cell r="W182" t="e">
            <v>#DIV/0!</v>
          </cell>
          <cell r="X182" t="e">
            <v>#DIV/0!</v>
          </cell>
          <cell r="Y182" t="e">
            <v>#DIV/0!</v>
          </cell>
          <cell r="Z182" t="e">
            <v>#DIV/0!</v>
          </cell>
          <cell r="AA182">
            <v>20.279577704626163</v>
          </cell>
          <cell r="AB182">
            <v>21.43156375444846</v>
          </cell>
          <cell r="AC182">
            <v>24.35685756516841</v>
          </cell>
          <cell r="AD182">
            <v>21.005414627757915</v>
          </cell>
          <cell r="AE182">
            <v>16.91771275558061</v>
          </cell>
          <cell r="AF182">
            <v>19.99906254387622</v>
          </cell>
          <cell r="AG182">
            <v>27.107243140863304</v>
          </cell>
          <cell r="AH182">
            <v>25.342952265869442</v>
          </cell>
          <cell r="AI182">
            <v>24.384326732439533</v>
          </cell>
          <cell r="AJ182">
            <v>22.575812678376934</v>
          </cell>
          <cell r="AK182">
            <v>26.46977816138596</v>
          </cell>
          <cell r="AL182">
            <v>27.389541974237503</v>
          </cell>
          <cell r="AM182">
            <v>31.23006873596873</v>
          </cell>
          <cell r="AN182">
            <v>30.58588511217482</v>
          </cell>
          <cell r="AO182">
            <v>29.50678678149336</v>
          </cell>
          <cell r="AP182">
            <v>32.11807499377514</v>
          </cell>
          <cell r="AQ182">
            <v>26.584633480441482</v>
          </cell>
          <cell r="AR182">
            <v>21.52969518793566</v>
          </cell>
          <cell r="AS182">
            <v>20.843890288309723</v>
          </cell>
          <cell r="AT182">
            <v>23.50508607429495</v>
          </cell>
          <cell r="AU182">
            <v>18.02993264166568</v>
          </cell>
          <cell r="AV182">
            <v>13.386544235517334</v>
          </cell>
          <cell r="AW182">
            <v>11.50106359717465</v>
          </cell>
          <cell r="AX182">
            <v>5.759542901887514</v>
          </cell>
          <cell r="AY182">
            <v>-99.99877250599796</v>
          </cell>
        </row>
        <row r="183">
          <cell r="B183" t="str">
            <v>     od 1 do 5 rokov vrátane</v>
          </cell>
          <cell r="O183" t="e">
            <v>#DIV/0!</v>
          </cell>
          <cell r="P183" t="e">
            <v>#DIV/0!</v>
          </cell>
          <cell r="Q183" t="e">
            <v>#DIV/0!</v>
          </cell>
          <cell r="R183" t="e">
            <v>#DIV/0!</v>
          </cell>
          <cell r="S183" t="e">
            <v>#DIV/0!</v>
          </cell>
          <cell r="T183" t="e">
            <v>#DIV/0!</v>
          </cell>
          <cell r="U183" t="e">
            <v>#DIV/0!</v>
          </cell>
          <cell r="V183" t="e">
            <v>#DIV/0!</v>
          </cell>
          <cell r="W183" t="e">
            <v>#DIV/0!</v>
          </cell>
          <cell r="X183" t="e">
            <v>#DIV/0!</v>
          </cell>
          <cell r="Y183" t="e">
            <v>#DIV/0!</v>
          </cell>
          <cell r="Z183" t="e">
            <v>#DIV/0!</v>
          </cell>
          <cell r="AA183">
            <v>15.1326869227548</v>
          </cell>
          <cell r="AB183">
            <v>16.142538357135706</v>
          </cell>
          <cell r="AC183">
            <v>10.854744288885016</v>
          </cell>
          <cell r="AD183">
            <v>8.040463732628368</v>
          </cell>
          <cell r="AE183">
            <v>4.300277915967271</v>
          </cell>
          <cell r="AF183">
            <v>3.169423077699605</v>
          </cell>
          <cell r="AG183">
            <v>8.521191875828919</v>
          </cell>
          <cell r="AH183">
            <v>7.104382052897435</v>
          </cell>
          <cell r="AI183">
            <v>11.979305987964835</v>
          </cell>
          <cell r="AJ183">
            <v>7.031700639262198</v>
          </cell>
          <cell r="AK183">
            <v>7.184277966578236</v>
          </cell>
          <cell r="AL183">
            <v>11.27292627979368</v>
          </cell>
          <cell r="AM183">
            <v>14.067362360149943</v>
          </cell>
          <cell r="AN183">
            <v>12.875881467885335</v>
          </cell>
          <cell r="AO183">
            <v>14.725179730449511</v>
          </cell>
          <cell r="AP183">
            <v>17.476985177270365</v>
          </cell>
          <cell r="AQ183">
            <v>15.38704002098261</v>
          </cell>
          <cell r="AR183">
            <v>17.43631929693987</v>
          </cell>
          <cell r="AS183">
            <v>17.0160558918532</v>
          </cell>
          <cell r="AT183">
            <v>17.863788127110652</v>
          </cell>
          <cell r="AU183">
            <v>17.742683340036862</v>
          </cell>
          <cell r="AV183">
            <v>15.889660222118266</v>
          </cell>
          <cell r="AW183">
            <v>14.816218096617021</v>
          </cell>
          <cell r="AX183">
            <v>11.254746894015753</v>
          </cell>
          <cell r="AY183">
            <v>-99.99787605081877</v>
          </cell>
        </row>
        <row r="184">
          <cell r="B184" t="str">
            <v>     nad 5 rokov</v>
          </cell>
          <cell r="O184" t="e">
            <v>#DIV/0!</v>
          </cell>
          <cell r="P184" t="e">
            <v>#DIV/0!</v>
          </cell>
          <cell r="Q184" t="e">
            <v>#DIV/0!</v>
          </cell>
          <cell r="R184" t="e">
            <v>#DIV/0!</v>
          </cell>
          <cell r="S184" t="e">
            <v>#DIV/0!</v>
          </cell>
          <cell r="T184" t="e">
            <v>#DIV/0!</v>
          </cell>
          <cell r="U184" t="e">
            <v>#DIV/0!</v>
          </cell>
          <cell r="V184" t="e">
            <v>#DIV/0!</v>
          </cell>
          <cell r="W184" t="e">
            <v>#DIV/0!</v>
          </cell>
          <cell r="X184" t="e">
            <v>#DIV/0!</v>
          </cell>
          <cell r="Y184" t="e">
            <v>#DIV/0!</v>
          </cell>
          <cell r="Z184" t="e">
            <v>#DIV/0!</v>
          </cell>
          <cell r="AA184">
            <v>32.96939988431103</v>
          </cell>
          <cell r="AB184">
            <v>29.46021188246729</v>
          </cell>
          <cell r="AC184">
            <v>27.426325597400123</v>
          </cell>
          <cell r="AD184">
            <v>29.748918010215988</v>
          </cell>
          <cell r="AE184">
            <v>33.643002008559336</v>
          </cell>
          <cell r="AF184">
            <v>32.106046139344926</v>
          </cell>
          <cell r="AG184">
            <v>33.1952266871736</v>
          </cell>
          <cell r="AH184">
            <v>32.89119228830265</v>
          </cell>
          <cell r="AI184">
            <v>32.42161973661641</v>
          </cell>
          <cell r="AJ184">
            <v>30.42797766235364</v>
          </cell>
          <cell r="AK184">
            <v>29.680542867622933</v>
          </cell>
          <cell r="AL184">
            <v>28.396913917067423</v>
          </cell>
          <cell r="AM184">
            <v>28.493120401833323</v>
          </cell>
          <cell r="AN184">
            <v>31.289072600908725</v>
          </cell>
          <cell r="AO184">
            <v>31.8921787400746</v>
          </cell>
          <cell r="AP184">
            <v>30.040209935199613</v>
          </cell>
          <cell r="AQ184">
            <v>28.044193327954474</v>
          </cell>
          <cell r="AR184">
            <v>28.751240145624365</v>
          </cell>
          <cell r="AS184">
            <v>27.934822204552034</v>
          </cell>
          <cell r="AT184">
            <v>27.145964426496334</v>
          </cell>
          <cell r="AU184">
            <v>26.59926929499082</v>
          </cell>
          <cell r="AV184">
            <v>26.548298619498382</v>
          </cell>
          <cell r="AW184">
            <v>26.549120348787625</v>
          </cell>
          <cell r="AX184">
            <v>25.24749465397133</v>
          </cell>
          <cell r="AY184">
            <v>-99.99945325456831</v>
          </cell>
        </row>
        <row r="185">
          <cell r="AL185" t="e">
            <v>#DIV/0!</v>
          </cell>
        </row>
        <row r="186">
          <cell r="B186" t="str">
            <v>Príspevky k rastu</v>
          </cell>
          <cell r="Z186" t="e">
            <v>#DIV/0!</v>
          </cell>
        </row>
        <row r="187">
          <cell r="B187" t="str">
            <v>Pohľadávky PFI voči súkromnému sektoru</v>
          </cell>
          <cell r="O187" t="e">
            <v>#DIV/0!</v>
          </cell>
          <cell r="P187" t="e">
            <v>#DIV/0!</v>
          </cell>
          <cell r="Q187" t="e">
            <v>#DIV/0!</v>
          </cell>
          <cell r="R187" t="e">
            <v>#DIV/0!</v>
          </cell>
          <cell r="S187" t="e">
            <v>#DIV/0!</v>
          </cell>
          <cell r="T187" t="e">
            <v>#DIV/0!</v>
          </cell>
          <cell r="U187" t="e">
            <v>#DIV/0!</v>
          </cell>
          <cell r="V187" t="e">
            <v>#DIV/0!</v>
          </cell>
          <cell r="W187" t="e">
            <v>#DIV/0!</v>
          </cell>
          <cell r="X187" t="e">
            <v>#DIV/0!</v>
          </cell>
          <cell r="Y187" t="e">
            <v>#DIV/0!</v>
          </cell>
          <cell r="Z187" t="e">
            <v>#DIV/0!</v>
          </cell>
          <cell r="AA187">
            <v>24.879533536500205</v>
          </cell>
          <cell r="AB187">
            <v>23.917072410676795</v>
          </cell>
          <cell r="AC187">
            <v>22.66716194117528</v>
          </cell>
          <cell r="AD187">
            <v>22.127453526304564</v>
          </cell>
          <cell r="AE187">
            <v>21.56889340253447</v>
          </cell>
          <cell r="AF187">
            <v>21.71056218327469</v>
          </cell>
          <cell r="AG187">
            <v>25.79349490098359</v>
          </cell>
          <cell r="AH187">
            <v>24.840196327060255</v>
          </cell>
          <cell r="AI187">
            <v>25.592921733924328</v>
          </cell>
          <cell r="AJ187">
            <v>22.941398890164507</v>
          </cell>
          <cell r="AK187">
            <v>23.814668140251044</v>
          </cell>
          <cell r="AL187">
            <v>24.448712669271515</v>
          </cell>
          <cell r="AM187">
            <v>26.2514759421975</v>
          </cell>
          <cell r="AN187">
            <v>27.14208675676572</v>
          </cell>
          <cell r="AO187">
            <v>27.571798632029015</v>
          </cell>
          <cell r="AP187">
            <v>28.13063191583271</v>
          </cell>
          <cell r="AQ187">
            <v>25.10105999487233</v>
          </cell>
          <cell r="AR187">
            <v>24.340154517667088</v>
          </cell>
          <cell r="AS187">
            <v>23.644516521590674</v>
          </cell>
          <cell r="AT187">
            <v>24.261864034589337</v>
          </cell>
          <cell r="AU187">
            <v>22.318644626609952</v>
          </cell>
          <cell r="AV187">
            <v>20.52763685228652</v>
          </cell>
          <cell r="AW187">
            <v>19.694247542559353</v>
          </cell>
          <cell r="AX187">
            <v>16.612926442813375</v>
          </cell>
          <cell r="AY187">
            <v>12.217039655406992</v>
          </cell>
        </row>
        <row r="188">
          <cell r="B188" t="str">
            <v>  Nefinančné spoločnosti</v>
          </cell>
          <cell r="O188" t="e">
            <v>#DIV/0!</v>
          </cell>
          <cell r="P188" t="e">
            <v>#DIV/0!</v>
          </cell>
          <cell r="Q188" t="e">
            <v>#DIV/0!</v>
          </cell>
          <cell r="R188" t="e">
            <v>#DIV/0!</v>
          </cell>
          <cell r="S188" t="e">
            <v>#DIV/0!</v>
          </cell>
          <cell r="T188" t="e">
            <v>#DIV/0!</v>
          </cell>
          <cell r="U188" t="e">
            <v>#DIV/0!</v>
          </cell>
          <cell r="V188" t="e">
            <v>#DIV/0!</v>
          </cell>
          <cell r="W188" t="e">
            <v>#DIV/0!</v>
          </cell>
          <cell r="X188" t="e">
            <v>#DIV/0!</v>
          </cell>
          <cell r="Y188" t="e">
            <v>#DIV/0!</v>
          </cell>
          <cell r="Z188" t="e">
            <v>#DIV/0!</v>
          </cell>
          <cell r="AA188">
            <v>11.436933236331573</v>
          </cell>
          <cell r="AB188">
            <v>11.097227390712186</v>
          </cell>
          <cell r="AC188">
            <v>10.369180327538418</v>
          </cell>
          <cell r="AD188">
            <v>10.828016508063817</v>
          </cell>
          <cell r="AE188">
            <v>10.741693115148676</v>
          </cell>
          <cell r="AF188">
            <v>10.974899278273737</v>
          </cell>
          <cell r="AG188">
            <v>14.817110338441585</v>
          </cell>
          <cell r="AH188">
            <v>14.009462518057022</v>
          </cell>
          <cell r="AI188">
            <v>15.037712743393268</v>
          </cell>
          <cell r="AJ188">
            <v>11.760096499797267</v>
          </cell>
          <cell r="AK188">
            <v>12.246792330093374</v>
          </cell>
          <cell r="AL188">
            <v>13.091261027239206</v>
          </cell>
          <cell r="AM188">
            <v>14.879576811960217</v>
          </cell>
          <cell r="AN188">
            <v>15.158682644543369</v>
          </cell>
          <cell r="AO188">
            <v>15.534493541536193</v>
          </cell>
          <cell r="AP188">
            <v>15.552820642218409</v>
          </cell>
          <cell r="AQ188">
            <v>13.68624670341725</v>
          </cell>
          <cell r="AR188">
            <v>13.246926081151084</v>
          </cell>
          <cell r="AS188">
            <v>12.667486730464702</v>
          </cell>
          <cell r="AT188">
            <v>13.291037054107186</v>
          </cell>
          <cell r="AU188">
            <v>11.64337104846347</v>
          </cell>
          <cell r="AV188">
            <v>10.532656799664444</v>
          </cell>
          <cell r="AW188">
            <v>10.355262974629133</v>
          </cell>
          <cell r="AX188">
            <v>8.045279911107379</v>
          </cell>
          <cell r="AY188">
            <v>4.536673538330999</v>
          </cell>
        </row>
        <row r="189">
          <cell r="B189" t="str">
            <v>     do 1 roka</v>
          </cell>
          <cell r="O189" t="e">
            <v>#DIV/0!</v>
          </cell>
          <cell r="P189" t="e">
            <v>#DIV/0!</v>
          </cell>
          <cell r="Q189" t="e">
            <v>#DIV/0!</v>
          </cell>
          <cell r="R189" t="e">
            <v>#DIV/0!</v>
          </cell>
          <cell r="S189" t="e">
            <v>#DIV/0!</v>
          </cell>
          <cell r="T189" t="e">
            <v>#DIV/0!</v>
          </cell>
          <cell r="U189" t="e">
            <v>#DIV/0!</v>
          </cell>
          <cell r="V189" t="e">
            <v>#DIV/0!</v>
          </cell>
          <cell r="W189" t="e">
            <v>#DIV/0!</v>
          </cell>
          <cell r="X189" t="e">
            <v>#DIV/0!</v>
          </cell>
          <cell r="Y189" t="e">
            <v>#DIV/0!</v>
          </cell>
          <cell r="Z189" t="e">
            <v>#DIV/0!</v>
          </cell>
          <cell r="AA189">
            <v>3.540253088430492</v>
          </cell>
          <cell r="AB189">
            <v>4.305201347324939</v>
          </cell>
          <cell r="AC189">
            <v>5.179186940638754</v>
          </cell>
          <cell r="AD189">
            <v>5.124860174390608</v>
          </cell>
          <cell r="AE189">
            <v>4.056385667279058</v>
          </cell>
          <cell r="AF189">
            <v>4.763531573722321</v>
          </cell>
          <cell r="AG189">
            <v>6.482584081276142</v>
          </cell>
          <cell r="AH189">
            <v>5.994285299790066</v>
          </cell>
          <cell r="AI189">
            <v>6.695277569048047</v>
          </cell>
          <cell r="AJ189">
            <v>5.682586471709231</v>
          </cell>
          <cell r="AK189">
            <v>6.446882119355218</v>
          </cell>
          <cell r="AL189">
            <v>6.910085872924792</v>
          </cell>
          <cell r="AM189">
            <v>8.290391297409773</v>
          </cell>
          <cell r="AN189">
            <v>7.872390409536191</v>
          </cell>
          <cell r="AO189">
            <v>7.384698314268993</v>
          </cell>
          <cell r="AP189">
            <v>7.9714087513604985</v>
          </cell>
          <cell r="AQ189">
            <v>7.487975896859593</v>
          </cell>
          <cell r="AR189">
            <v>5.7399147325100905</v>
          </cell>
          <cell r="AS189">
            <v>5.804379777639151</v>
          </cell>
          <cell r="AT189">
            <v>6.539830482101065</v>
          </cell>
          <cell r="AU189">
            <v>4.892154019647178</v>
          </cell>
          <cell r="AV189">
            <v>3.9321202602291643</v>
          </cell>
          <cell r="AW189">
            <v>3.3988972607047843</v>
          </cell>
          <cell r="AX189">
            <v>1.8587172855961194</v>
          </cell>
          <cell r="AY189">
            <v>0.5106444163152848</v>
          </cell>
        </row>
        <row r="190">
          <cell r="B190" t="str">
            <v>     1 až 5 rokov</v>
          </cell>
          <cell r="O190" t="e">
            <v>#DIV/0!</v>
          </cell>
          <cell r="P190" t="e">
            <v>#DIV/0!</v>
          </cell>
          <cell r="Q190" t="e">
            <v>#DIV/0!</v>
          </cell>
          <cell r="R190" t="e">
            <v>#DIV/0!</v>
          </cell>
          <cell r="S190" t="e">
            <v>#DIV/0!</v>
          </cell>
          <cell r="T190" t="e">
            <v>#DIV/0!</v>
          </cell>
          <cell r="U190" t="e">
            <v>#DIV/0!</v>
          </cell>
          <cell r="V190" t="e">
            <v>#DIV/0!</v>
          </cell>
          <cell r="W190" t="e">
            <v>#DIV/0!</v>
          </cell>
          <cell r="X190" t="e">
            <v>#DIV/0!</v>
          </cell>
          <cell r="Y190" t="e">
            <v>#DIV/0!</v>
          </cell>
          <cell r="Z190" t="e">
            <v>#DIV/0!</v>
          </cell>
          <cell r="AA190">
            <v>2.526308417915895</v>
          </cell>
          <cell r="AB190">
            <v>2.838351181849691</v>
          </cell>
          <cell r="AC190">
            <v>1.8478800503781327</v>
          </cell>
          <cell r="AD190">
            <v>2.727329565890173</v>
          </cell>
          <cell r="AE190">
            <v>1.9258805261229635</v>
          </cell>
          <cell r="AF190">
            <v>1.9721016801555864</v>
          </cell>
          <cell r="AG190">
            <v>3.3449946437226092</v>
          </cell>
          <cell r="AH190">
            <v>2.9434139210893995</v>
          </cell>
          <cell r="AI190">
            <v>3.173335192252961</v>
          </cell>
          <cell r="AJ190">
            <v>1.8938011579900722</v>
          </cell>
          <cell r="AK190">
            <v>1.9490313251445786</v>
          </cell>
          <cell r="AL190">
            <v>2.9926773592263682</v>
          </cell>
          <cell r="AM190">
            <v>3.6966450033624</v>
          </cell>
          <cell r="AN190">
            <v>3.4060838008230494</v>
          </cell>
          <cell r="AO190">
            <v>3.835476783035779</v>
          </cell>
          <cell r="AP190">
            <v>3.0348983675274464</v>
          </cell>
          <cell r="AQ190">
            <v>2.679590955487387</v>
          </cell>
          <cell r="AR190">
            <v>3.437203304050784</v>
          </cell>
          <cell r="AS190">
            <v>3.288654213983611</v>
          </cell>
          <cell r="AT190">
            <v>3.5557883780285926</v>
          </cell>
          <cell r="AU190">
            <v>3.8513083956057144</v>
          </cell>
          <cell r="AV190">
            <v>3.6431573010348623</v>
          </cell>
          <cell r="AW190">
            <v>3.6555103963824056</v>
          </cell>
          <cell r="AX190">
            <v>2.974375345827432</v>
          </cell>
          <cell r="AY190">
            <v>1.5792029493923614</v>
          </cell>
        </row>
        <row r="191">
          <cell r="B191" t="str">
            <v>     nad 5 rokov</v>
          </cell>
          <cell r="O191" t="e">
            <v>#DIV/0!</v>
          </cell>
          <cell r="P191" t="e">
            <v>#DIV/0!</v>
          </cell>
          <cell r="Q191" t="e">
            <v>#DIV/0!</v>
          </cell>
          <cell r="R191" t="e">
            <v>#DIV/0!</v>
          </cell>
          <cell r="S191" t="e">
            <v>#DIV/0!</v>
          </cell>
          <cell r="T191" t="e">
            <v>#DIV/0!</v>
          </cell>
          <cell r="U191" t="e">
            <v>#DIV/0!</v>
          </cell>
          <cell r="V191" t="e">
            <v>#DIV/0!</v>
          </cell>
          <cell r="W191" t="e">
            <v>#DIV/0!</v>
          </cell>
          <cell r="X191" t="e">
            <v>#DIV/0!</v>
          </cell>
          <cell r="Y191" t="e">
            <v>#DIV/0!</v>
          </cell>
          <cell r="Z191" t="e">
            <v>#DIV/0!</v>
          </cell>
          <cell r="AA191">
            <v>5.382705098167014</v>
          </cell>
          <cell r="AB191">
            <v>3.9871804024734683</v>
          </cell>
          <cell r="AC191">
            <v>3.3352393805314318</v>
          </cell>
          <cell r="AD191">
            <v>3.070577149466537</v>
          </cell>
          <cell r="AE191">
            <v>4.752034595755718</v>
          </cell>
          <cell r="AF191">
            <v>4.259048497888856</v>
          </cell>
          <cell r="AG191">
            <v>5.001656934751058</v>
          </cell>
          <cell r="AH191">
            <v>5.054834767189862</v>
          </cell>
          <cell r="AI191">
            <v>5.186784765896444</v>
          </cell>
          <cell r="AJ191">
            <v>4.173506590453586</v>
          </cell>
          <cell r="AK191">
            <v>3.826774725705689</v>
          </cell>
          <cell r="AL191">
            <v>3.179889300206164</v>
          </cell>
          <cell r="AM191">
            <v>3.0653441316485495</v>
          </cell>
          <cell r="AN191">
            <v>3.9278354111012317</v>
          </cell>
          <cell r="AO191">
            <v>4.343183895308771</v>
          </cell>
          <cell r="AP191">
            <v>4.556204416105732</v>
          </cell>
          <cell r="AQ191">
            <v>3.6366812809767923</v>
          </cell>
          <cell r="AR191">
            <v>4.107623627636043</v>
          </cell>
          <cell r="AS191">
            <v>3.5413652636370903</v>
          </cell>
          <cell r="AT191">
            <v>3.187307623236368</v>
          </cell>
          <cell r="AU191">
            <v>2.911924644243714</v>
          </cell>
          <cell r="AV191">
            <v>2.9962967095420225</v>
          </cell>
          <cell r="AW191">
            <v>3.385384474368036</v>
          </cell>
          <cell r="AX191">
            <v>3.2200395835795526</v>
          </cell>
          <cell r="AY191">
            <v>2.4262174657693216</v>
          </cell>
        </row>
        <row r="192">
          <cell r="B192" t="str">
            <v>  Finančné spoločnosti</v>
          </cell>
          <cell r="O192" t="e">
            <v>#DIV/0!</v>
          </cell>
          <cell r="P192" t="e">
            <v>#DIV/0!</v>
          </cell>
          <cell r="Q192" t="e">
            <v>#DIV/0!</v>
          </cell>
          <cell r="R192" t="e">
            <v>#DIV/0!</v>
          </cell>
          <cell r="S192" t="e">
            <v>#DIV/0!</v>
          </cell>
          <cell r="T192" t="e">
            <v>#DIV/0!</v>
          </cell>
          <cell r="U192" t="e">
            <v>#DIV/0!</v>
          </cell>
          <cell r="V192" t="e">
            <v>#DIV/0!</v>
          </cell>
          <cell r="W192" t="e">
            <v>#DIV/0!</v>
          </cell>
          <cell r="X192" t="e">
            <v>#DIV/0!</v>
          </cell>
          <cell r="Y192" t="e">
            <v>#DIV/0!</v>
          </cell>
          <cell r="Z192" t="e">
            <v>#DIV/0!</v>
          </cell>
          <cell r="AA192">
            <v>1.9369725426743578</v>
          </cell>
          <cell r="AB192">
            <v>1.272254029954605</v>
          </cell>
          <cell r="AC192">
            <v>0.9875478798790159</v>
          </cell>
          <cell r="AD192">
            <v>0.4309295255068348</v>
          </cell>
          <cell r="AE192">
            <v>0.09890324077701612</v>
          </cell>
          <cell r="AF192">
            <v>-0.02764068001811147</v>
          </cell>
          <cell r="AG192">
            <v>0.23412149581089578</v>
          </cell>
          <cell r="AH192">
            <v>0.14130612334324671</v>
          </cell>
          <cell r="AI192">
            <v>0.3166554406570582</v>
          </cell>
          <cell r="AJ192">
            <v>0.6344374992977241</v>
          </cell>
          <cell r="AK192">
            <v>0.7730617118782066</v>
          </cell>
          <cell r="AL192">
            <v>0.588637143426069</v>
          </cell>
          <cell r="AM192">
            <v>0.5176066457454346</v>
          </cell>
          <cell r="AN192">
            <v>0.825970786388889</v>
          </cell>
          <cell r="AO192">
            <v>1.0483460149483017</v>
          </cell>
          <cell r="AP192">
            <v>1.0871635432082987</v>
          </cell>
          <cell r="AQ192">
            <v>0.20838341346432543</v>
          </cell>
          <cell r="AR192">
            <v>-0.029852038868078086</v>
          </cell>
          <cell r="AS192">
            <v>-0.2956783445574806</v>
          </cell>
          <cell r="AT192">
            <v>-0.19790529481223837</v>
          </cell>
          <cell r="AU192">
            <v>-0.41895831639081027</v>
          </cell>
          <cell r="AV192">
            <v>-0.8947419095629736</v>
          </cell>
          <cell r="AW192">
            <v>-0.9927777469619634</v>
          </cell>
          <cell r="AX192">
            <v>-1.2419055556926757</v>
          </cell>
          <cell r="AY192">
            <v>-1.6862754702386797</v>
          </cell>
        </row>
        <row r="193">
          <cell r="B193" t="str">
            <v>  Poisťovne a penzijné fondy</v>
          </cell>
          <cell r="O193" t="e">
            <v>#DIV/0!</v>
          </cell>
          <cell r="P193" t="e">
            <v>#DIV/0!</v>
          </cell>
          <cell r="Q193" t="e">
            <v>#DIV/0!</v>
          </cell>
          <cell r="R193" t="e">
            <v>#DIV/0!</v>
          </cell>
          <cell r="S193" t="e">
            <v>#DIV/0!</v>
          </cell>
          <cell r="T193" t="e">
            <v>#DIV/0!</v>
          </cell>
          <cell r="U193" t="e">
            <v>#DIV/0!</v>
          </cell>
          <cell r="V193" t="e">
            <v>#DIV/0!</v>
          </cell>
          <cell r="W193" t="e">
            <v>#DIV/0!</v>
          </cell>
          <cell r="X193" t="e">
            <v>#DIV/0!</v>
          </cell>
          <cell r="Y193" t="e">
            <v>#DIV/0!</v>
          </cell>
          <cell r="Z193" t="e">
            <v>#DIV/0!</v>
          </cell>
          <cell r="AA193">
            <v>-0.0008131656590223624</v>
          </cell>
          <cell r="AB193">
            <v>-0.0007819105703807799</v>
          </cell>
          <cell r="AC193">
            <v>-0.0009271545011097649</v>
          </cell>
          <cell r="AD193">
            <v>-0.0009127284144166443</v>
          </cell>
          <cell r="AE193">
            <v>-0.0009928287509185238</v>
          </cell>
          <cell r="AF193">
            <v>-0.0014873109551114252</v>
          </cell>
          <cell r="AG193">
            <v>-0.0019256730730565432</v>
          </cell>
          <cell r="AH193">
            <v>-0.001070717262217361</v>
          </cell>
          <cell r="AI193">
            <v>-0.001049790378916252</v>
          </cell>
          <cell r="AJ193">
            <v>-0.0008231612316218247</v>
          </cell>
          <cell r="AK193">
            <v>-0.00033566348410968446</v>
          </cell>
          <cell r="AL193">
            <v>-0.0004298143096026717</v>
          </cell>
          <cell r="AM193">
            <v>-0.000511509153532466</v>
          </cell>
          <cell r="AN193">
            <v>-0.0005293414033707852</v>
          </cell>
          <cell r="AO193">
            <v>-0.00040134151697659813</v>
          </cell>
          <cell r="AP193">
            <v>-0.0004136223993543338</v>
          </cell>
          <cell r="AQ193">
            <v>-0.0006367572116236089</v>
          </cell>
          <cell r="AR193">
            <v>-0.0004991936893962975</v>
          </cell>
          <cell r="AS193">
            <v>-0.0005937010482574733</v>
          </cell>
          <cell r="AT193">
            <v>-0.0006274569342813551</v>
          </cell>
          <cell r="AU193">
            <v>0.00677038797634973</v>
          </cell>
          <cell r="AV193">
            <v>-0.0004984320512355871</v>
          </cell>
          <cell r="AW193">
            <v>-0.0007290752979649987</v>
          </cell>
          <cell r="AX193">
            <v>-0.0005026972160167094</v>
          </cell>
          <cell r="AY193">
            <v>-0.0004169101418954412</v>
          </cell>
        </row>
        <row r="194">
          <cell r="B194" t="str">
            <v>  Domácnosti a neziskové inštitúcie slúžiace domácnostiam</v>
          </cell>
          <cell r="O194" t="e">
            <v>#DIV/0!</v>
          </cell>
          <cell r="P194" t="e">
            <v>#DIV/0!</v>
          </cell>
          <cell r="Q194" t="e">
            <v>#DIV/0!</v>
          </cell>
          <cell r="R194" t="e">
            <v>#DIV/0!</v>
          </cell>
          <cell r="S194" t="e">
            <v>#DIV/0!</v>
          </cell>
          <cell r="T194" t="e">
            <v>#DIV/0!</v>
          </cell>
          <cell r="U194" t="e">
            <v>#DIV/0!</v>
          </cell>
          <cell r="V194" t="e">
            <v>#DIV/0!</v>
          </cell>
          <cell r="W194" t="e">
            <v>#DIV/0!</v>
          </cell>
          <cell r="X194" t="e">
            <v>#DIV/0!</v>
          </cell>
          <cell r="Y194" t="e">
            <v>#DIV/0!</v>
          </cell>
          <cell r="Z194" t="e">
            <v>#DIV/0!</v>
          </cell>
          <cell r="AA194">
            <v>11.513404791441955</v>
          </cell>
          <cell r="AB194">
            <v>11.567506425275443</v>
          </cell>
          <cell r="AC194">
            <v>11.357015739575262</v>
          </cell>
          <cell r="AD194">
            <v>10.854082615630286</v>
          </cell>
          <cell r="AE194">
            <v>10.749399573804801</v>
          </cell>
          <cell r="AF194">
            <v>10.843660514869928</v>
          </cell>
          <cell r="AG194">
            <v>10.812895647697914</v>
          </cell>
          <cell r="AH194">
            <v>10.748291116670002</v>
          </cell>
          <cell r="AI194">
            <v>10.365352506298823</v>
          </cell>
          <cell r="AJ194">
            <v>10.571214286102906</v>
          </cell>
          <cell r="AK194">
            <v>10.787791375536976</v>
          </cell>
          <cell r="AL194">
            <v>10.792560754142444</v>
          </cell>
          <cell r="AM194">
            <v>10.947106548824529</v>
          </cell>
          <cell r="AN194">
            <v>11.161089181362295</v>
          </cell>
          <cell r="AO194">
            <v>11.063796624838396</v>
          </cell>
          <cell r="AP194">
            <v>11.516713765368975</v>
          </cell>
          <cell r="AQ194">
            <v>11.23640117257881</v>
          </cell>
          <cell r="AR194">
            <v>11.125388896552058</v>
          </cell>
          <cell r="AS194">
            <v>11.352373802696965</v>
          </cell>
          <cell r="AT194">
            <v>11.185578599239202</v>
          </cell>
          <cell r="AU194">
            <v>11.072102556490886</v>
          </cell>
          <cell r="AV194">
            <v>10.891499169540682</v>
          </cell>
          <cell r="AW194">
            <v>10.367934489515873</v>
          </cell>
          <cell r="AX194">
            <v>9.842162473437288</v>
          </cell>
          <cell r="AY194">
            <v>9.432956042927945</v>
          </cell>
        </row>
        <row r="195">
          <cell r="B195" t="str">
            <v>     spotrebiteľské úvery</v>
          </cell>
          <cell r="O195" t="e">
            <v>#DIV/0!</v>
          </cell>
          <cell r="P195" t="e">
            <v>#DIV/0!</v>
          </cell>
          <cell r="Q195" t="e">
            <v>#DIV/0!</v>
          </cell>
          <cell r="R195" t="e">
            <v>#DIV/0!</v>
          </cell>
          <cell r="S195" t="e">
            <v>#DIV/0!</v>
          </cell>
          <cell r="T195" t="e">
            <v>#DIV/0!</v>
          </cell>
          <cell r="U195" t="e">
            <v>#DIV/0!</v>
          </cell>
          <cell r="V195" t="e">
            <v>#DIV/0!</v>
          </cell>
          <cell r="W195" t="e">
            <v>#DIV/0!</v>
          </cell>
          <cell r="X195" t="e">
            <v>#DIV/0!</v>
          </cell>
          <cell r="Y195" t="e">
            <v>#DIV/0!</v>
          </cell>
          <cell r="Z195" t="e">
            <v>#DIV/0!</v>
          </cell>
          <cell r="AA195">
            <v>1.5065604695867305</v>
          </cell>
          <cell r="AB195">
            <v>1.5621412666619365</v>
          </cell>
          <cell r="AC195">
            <v>1.4402281116522455</v>
          </cell>
          <cell r="AD195">
            <v>1.1610044884540194</v>
          </cell>
          <cell r="AE195">
            <v>1.1441770124414865</v>
          </cell>
          <cell r="AF195">
            <v>1.1577141325651925</v>
          </cell>
          <cell r="AG195">
            <v>1.204444583173928</v>
          </cell>
          <cell r="AH195">
            <v>1.1618944824258854</v>
          </cell>
          <cell r="AI195">
            <v>1.069626814995667</v>
          </cell>
          <cell r="AJ195">
            <v>1.0276509386357455</v>
          </cell>
          <cell r="AK195">
            <v>0.9745908178654864</v>
          </cell>
          <cell r="AL195">
            <v>1.0155198491464814</v>
          </cell>
          <cell r="AM195">
            <v>0.9697810141799833</v>
          </cell>
          <cell r="AN195">
            <v>0.9850016767493703</v>
          </cell>
          <cell r="AO195">
            <v>0.9193555398812144</v>
          </cell>
          <cell r="AP195">
            <v>1.233099790660506</v>
          </cell>
          <cell r="AQ195">
            <v>1.2631500436156142</v>
          </cell>
          <cell r="AR195">
            <v>1.258959725141037</v>
          </cell>
          <cell r="AS195">
            <v>1.3317218805181372</v>
          </cell>
          <cell r="AT195">
            <v>1.3932139054627908</v>
          </cell>
          <cell r="AU195">
            <v>1.3974477468456896</v>
          </cell>
          <cell r="AV195">
            <v>1.4234623459778755</v>
          </cell>
          <cell r="AW195">
            <v>1.3824655539721817</v>
          </cell>
          <cell r="AX195">
            <v>1.3580067477702202</v>
          </cell>
          <cell r="AY195">
            <v>1.2870343191244722</v>
          </cell>
        </row>
        <row r="196">
          <cell r="B196" t="str">
            <v>     úvery na bývanie</v>
          </cell>
          <cell r="O196" t="e">
            <v>#DIV/0!</v>
          </cell>
          <cell r="P196" t="e">
            <v>#DIV/0!</v>
          </cell>
          <cell r="Q196" t="e">
            <v>#DIV/0!</v>
          </cell>
          <cell r="R196" t="e">
            <v>#DIV/0!</v>
          </cell>
          <cell r="S196" t="e">
            <v>#DIV/0!</v>
          </cell>
          <cell r="T196" t="e">
            <v>#DIV/0!</v>
          </cell>
          <cell r="U196" t="e">
            <v>#DIV/0!</v>
          </cell>
          <cell r="V196" t="e">
            <v>#DIV/0!</v>
          </cell>
          <cell r="W196" t="e">
            <v>#DIV/0!</v>
          </cell>
          <cell r="X196" t="e">
            <v>#DIV/0!</v>
          </cell>
          <cell r="Y196" t="e">
            <v>#DIV/0!</v>
          </cell>
          <cell r="Z196" t="e">
            <v>#DIV/0!</v>
          </cell>
          <cell r="AA196">
            <v>7.799104819390955</v>
          </cell>
          <cell r="AB196">
            <v>7.666507019549487</v>
          </cell>
          <cell r="AC196">
            <v>7.506885081345526</v>
          </cell>
          <cell r="AD196">
            <v>7.457328938811017</v>
          </cell>
          <cell r="AE196">
            <v>7.55485739983256</v>
          </cell>
          <cell r="AF196">
            <v>7.608814197223166</v>
          </cell>
          <cell r="AG196">
            <v>7.6061415607710945</v>
          </cell>
          <cell r="AH196">
            <v>7.55804955490553</v>
          </cell>
          <cell r="AI196">
            <v>7.369952304326988</v>
          </cell>
          <cell r="AJ196">
            <v>7.5422731162896195</v>
          </cell>
          <cell r="AK196">
            <v>7.80586315185034</v>
          </cell>
          <cell r="AL196">
            <v>7.589476106067473</v>
          </cell>
          <cell r="AM196">
            <v>7.61007452759223</v>
          </cell>
          <cell r="AN196">
            <v>7.7674829167373085</v>
          </cell>
          <cell r="AO196">
            <v>7.822146638519783</v>
          </cell>
          <cell r="AP196">
            <v>7.914627167109525</v>
          </cell>
          <cell r="AQ196">
            <v>7.665657496846279</v>
          </cell>
          <cell r="AR196">
            <v>7.605702631516669</v>
          </cell>
          <cell r="AS196">
            <v>7.767351626432027</v>
          </cell>
          <cell r="AT196">
            <v>7.633323782652354</v>
          </cell>
          <cell r="AU196">
            <v>7.542355934735499</v>
          </cell>
          <cell r="AV196">
            <v>7.427755060338886</v>
          </cell>
          <cell r="AW196">
            <v>7.101153950492461</v>
          </cell>
          <cell r="AX196">
            <v>6.791156601297146</v>
          </cell>
          <cell r="AY196">
            <v>6.554265243328412</v>
          </cell>
        </row>
        <row r="197">
          <cell r="B197" t="str">
            <v>     ostatné úvery</v>
          </cell>
          <cell r="O197" t="e">
            <v>#DIV/0!</v>
          </cell>
          <cell r="P197" t="e">
            <v>#DIV/0!</v>
          </cell>
          <cell r="Q197" t="e">
            <v>#DIV/0!</v>
          </cell>
          <cell r="R197" t="e">
            <v>#DIV/0!</v>
          </cell>
          <cell r="S197" t="e">
            <v>#DIV/0!</v>
          </cell>
          <cell r="T197" t="e">
            <v>#DIV/0!</v>
          </cell>
          <cell r="U197" t="e">
            <v>#DIV/0!</v>
          </cell>
          <cell r="V197" t="e">
            <v>#DIV/0!</v>
          </cell>
          <cell r="W197" t="e">
            <v>#DIV/0!</v>
          </cell>
          <cell r="X197" t="e">
            <v>#DIV/0!</v>
          </cell>
          <cell r="Y197" t="e">
            <v>#DIV/0!</v>
          </cell>
          <cell r="Z197" t="e">
            <v>#DIV/0!</v>
          </cell>
          <cell r="AA197">
            <v>2.204133738609049</v>
          </cell>
          <cell r="AB197">
            <v>2.32957342538204</v>
          </cell>
          <cell r="AC197">
            <v>2.414189069452386</v>
          </cell>
          <cell r="AD197">
            <v>2.2365703424691903</v>
          </cell>
          <cell r="AE197">
            <v>2.047076433239483</v>
          </cell>
          <cell r="AF197">
            <v>2.074551219297629</v>
          </cell>
          <cell r="AG197">
            <v>1.999636573138246</v>
          </cell>
          <cell r="AH197">
            <v>2.0185376819086347</v>
          </cell>
          <cell r="AI197">
            <v>1.9183785717946364</v>
          </cell>
          <cell r="AJ197">
            <v>1.995770493882146</v>
          </cell>
          <cell r="AK197">
            <v>2.0220566201092365</v>
          </cell>
          <cell r="AL197">
            <v>2.183407112830845</v>
          </cell>
          <cell r="AM197">
            <v>2.365360061042482</v>
          </cell>
          <cell r="AN197">
            <v>2.406215860150511</v>
          </cell>
          <cell r="AO197">
            <v>2.3489170350182444</v>
          </cell>
          <cell r="AP197">
            <v>2.372167680687499</v>
          </cell>
          <cell r="AQ197">
            <v>2.3086461757519987</v>
          </cell>
          <cell r="AR197">
            <v>2.2596748719433877</v>
          </cell>
          <cell r="AS197">
            <v>2.256668956531271</v>
          </cell>
          <cell r="AT197">
            <v>2.159426278620587</v>
          </cell>
          <cell r="AU197">
            <v>2.1334232493240304</v>
          </cell>
          <cell r="AV197">
            <v>2.0403115152463913</v>
          </cell>
          <cell r="AW197">
            <v>1.8852979695638403</v>
          </cell>
          <cell r="AX197">
            <v>1.694037916261047</v>
          </cell>
          <cell r="AY197">
            <v>1.591162844484222</v>
          </cell>
        </row>
        <row r="198">
          <cell r="B198" t="str">
            <v>spotr.+ost.</v>
          </cell>
          <cell r="O198" t="e">
            <v>#DIV/0!</v>
          </cell>
          <cell r="P198" t="e">
            <v>#DIV/0!</v>
          </cell>
          <cell r="Q198" t="e">
            <v>#DIV/0!</v>
          </cell>
          <cell r="R198" t="e">
            <v>#DIV/0!</v>
          </cell>
          <cell r="S198" t="e">
            <v>#DIV/0!</v>
          </cell>
          <cell r="T198" t="e">
            <v>#DIV/0!</v>
          </cell>
          <cell r="U198" t="e">
            <v>#DIV/0!</v>
          </cell>
          <cell r="V198" t="e">
            <v>#DIV/0!</v>
          </cell>
          <cell r="W198" t="e">
            <v>#DIV/0!</v>
          </cell>
          <cell r="X198" t="e">
            <v>#DIV/0!</v>
          </cell>
          <cell r="Y198" t="e">
            <v>#DIV/0!</v>
          </cell>
          <cell r="Z198" t="e">
            <v>#DIV/0!</v>
          </cell>
          <cell r="AA198">
            <v>3.7115336231773592</v>
          </cell>
          <cell r="AB198">
            <v>3.8940872993285844</v>
          </cell>
          <cell r="AC198">
            <v>3.8452383080445203</v>
          </cell>
          <cell r="AD198">
            <v>3.3862990942479136</v>
          </cell>
          <cell r="AE198">
            <v>3.1886145136358652</v>
          </cell>
          <cell r="AF198">
            <v>3.2291229897368234</v>
          </cell>
          <cell r="AG198">
            <v>3.2041859655005904</v>
          </cell>
          <cell r="AH198">
            <v>3.1823506143005886</v>
          </cell>
          <cell r="AI198">
            <v>2.989722455734246</v>
          </cell>
          <cell r="AJ198">
            <v>3.0251214740591252</v>
          </cell>
          <cell r="AK198">
            <v>3.0018606648856285</v>
          </cell>
          <cell r="AL198">
            <v>3.2087529999575395</v>
          </cell>
          <cell r="AM198">
            <v>3.33537873854787</v>
          </cell>
          <cell r="AN198">
            <v>3.388338595597973</v>
          </cell>
          <cell r="AO198">
            <v>3.250010329626298</v>
          </cell>
          <cell r="AP198">
            <v>3.6021096854008032</v>
          </cell>
          <cell r="AQ198">
            <v>3.5696286462048414</v>
          </cell>
          <cell r="AR198">
            <v>3.518977060153111</v>
          </cell>
          <cell r="AS198">
            <v>3.5855579175013883</v>
          </cell>
          <cell r="AT198">
            <v>3.552175116101553</v>
          </cell>
          <cell r="AU198">
            <v>3.529501071837582</v>
          </cell>
          <cell r="AV198">
            <v>3.46346895695936</v>
          </cell>
          <cell r="AW198">
            <v>3.2679270622778818</v>
          </cell>
          <cell r="AX198">
            <v>3.051828856496094</v>
          </cell>
          <cell r="AY198">
            <v>2.8815358417743737</v>
          </cell>
        </row>
        <row r="199">
          <cell r="B199" t="str">
            <v>Pohľadávky PFI voči súkromnému sektoru</v>
          </cell>
          <cell r="O199" t="e">
            <v>#DIV/0!</v>
          </cell>
          <cell r="P199" t="e">
            <v>#DIV/0!</v>
          </cell>
          <cell r="Q199" t="e">
            <v>#DIV/0!</v>
          </cell>
          <cell r="R199" t="e">
            <v>#DIV/0!</v>
          </cell>
          <cell r="S199" t="e">
            <v>#DIV/0!</v>
          </cell>
          <cell r="T199" t="e">
            <v>#DIV/0!</v>
          </cell>
          <cell r="U199" t="e">
            <v>#DIV/0!</v>
          </cell>
          <cell r="V199" t="e">
            <v>#DIV/0!</v>
          </cell>
          <cell r="W199" t="e">
            <v>#DIV/0!</v>
          </cell>
          <cell r="X199" t="e">
            <v>#DIV/0!</v>
          </cell>
          <cell r="Y199" t="e">
            <v>#DIV/0!</v>
          </cell>
          <cell r="Z199" t="e">
            <v>#DIV/0!</v>
          </cell>
          <cell r="AA199">
            <v>24.879533536500205</v>
          </cell>
          <cell r="AB199">
            <v>23.917072410676795</v>
          </cell>
          <cell r="AC199">
            <v>22.66716194117528</v>
          </cell>
          <cell r="AD199">
            <v>22.127453526304564</v>
          </cell>
          <cell r="AE199">
            <v>21.56889340253447</v>
          </cell>
          <cell r="AF199">
            <v>21.71056218327469</v>
          </cell>
          <cell r="AG199">
            <v>25.79349490098359</v>
          </cell>
          <cell r="AH199">
            <v>24.840196327060255</v>
          </cell>
          <cell r="AI199">
            <v>25.592921733924328</v>
          </cell>
          <cell r="AJ199">
            <v>22.941398890164507</v>
          </cell>
          <cell r="AK199">
            <v>23.814668140251044</v>
          </cell>
          <cell r="AL199">
            <v>24.448712669271515</v>
          </cell>
          <cell r="AM199">
            <v>26.2514759421975</v>
          </cell>
          <cell r="AN199">
            <v>27.14208675676572</v>
          </cell>
          <cell r="AO199">
            <v>27.571798632029015</v>
          </cell>
          <cell r="AP199">
            <v>28.13063191583271</v>
          </cell>
          <cell r="AQ199">
            <v>25.10105999487233</v>
          </cell>
          <cell r="AR199">
            <v>24.340154517667088</v>
          </cell>
          <cell r="AS199">
            <v>23.644516521590674</v>
          </cell>
          <cell r="AT199">
            <v>24.261864034589337</v>
          </cell>
          <cell r="AU199">
            <v>22.318644626609952</v>
          </cell>
          <cell r="AV199">
            <v>20.52763685228652</v>
          </cell>
          <cell r="AW199">
            <v>19.694247542559353</v>
          </cell>
          <cell r="AX199">
            <v>16.612926442813375</v>
          </cell>
          <cell r="AY199">
            <v>-99.99893941542736</v>
          </cell>
        </row>
        <row r="200">
          <cell r="B200" t="str">
            <v>     v EUR</v>
          </cell>
          <cell r="O200" t="e">
            <v>#DIV/0!</v>
          </cell>
          <cell r="P200" t="e">
            <v>#DIV/0!</v>
          </cell>
          <cell r="Q200" t="e">
            <v>#DIV/0!</v>
          </cell>
          <cell r="R200" t="e">
            <v>#DIV/0!</v>
          </cell>
          <cell r="S200" t="e">
            <v>#DIV/0!</v>
          </cell>
          <cell r="T200" t="e">
            <v>#DIV/0!</v>
          </cell>
          <cell r="U200" t="e">
            <v>#DIV/0!</v>
          </cell>
          <cell r="V200" t="e">
            <v>#DIV/0!</v>
          </cell>
          <cell r="W200" t="e">
            <v>#DIV/0!</v>
          </cell>
          <cell r="X200" t="e">
            <v>#DIV/0!</v>
          </cell>
          <cell r="Y200" t="e">
            <v>#DIV/0!</v>
          </cell>
          <cell r="Z200" t="e">
            <v>#DIV/0!</v>
          </cell>
          <cell r="AA200">
            <v>24.657471707654622</v>
          </cell>
          <cell r="AB200">
            <v>23.470046750665364</v>
          </cell>
          <cell r="AC200">
            <v>22.132245241245702</v>
          </cell>
          <cell r="AD200">
            <v>21.437193913615594</v>
          </cell>
          <cell r="AE200">
            <v>20.81984255652639</v>
          </cell>
          <cell r="AF200">
            <v>20.987976594696317</v>
          </cell>
          <cell r="AG200">
            <v>25.266118936429866</v>
          </cell>
          <cell r="AH200">
            <v>24.32864859110121</v>
          </cell>
          <cell r="AI200">
            <v>25.1965898809976</v>
          </cell>
          <cell r="AJ200">
            <v>22.61266565392365</v>
          </cell>
          <cell r="AK200">
            <v>23.457966022176983</v>
          </cell>
          <cell r="AL200">
            <v>23.92518931115442</v>
          </cell>
          <cell r="AM200">
            <v>25.44569742196639</v>
          </cell>
          <cell r="AN200">
            <v>26.601517653159657</v>
          </cell>
          <cell r="AO200">
            <v>27.221068654460492</v>
          </cell>
          <cell r="AP200">
            <v>27.6191990780064</v>
          </cell>
          <cell r="AQ200">
            <v>24.79224599776454</v>
          </cell>
          <cell r="AR200">
            <v>24.12158800534781</v>
          </cell>
          <cell r="AS200">
            <v>23.17718742526762</v>
          </cell>
          <cell r="AT200">
            <v>23.79885030343133</v>
          </cell>
          <cell r="AU200">
            <v>21.830326606429804</v>
          </cell>
          <cell r="AV200">
            <v>19.94957004868291</v>
          </cell>
          <cell r="AW200">
            <v>19.267991319469708</v>
          </cell>
          <cell r="AX200">
            <v>16.386263916172382</v>
          </cell>
          <cell r="AY200">
            <v>-98.45939130528016</v>
          </cell>
        </row>
        <row r="201">
          <cell r="B201" t="str">
            <v>     v ostatných cudzích menách</v>
          </cell>
          <cell r="O201" t="e">
            <v>#DIV/0!</v>
          </cell>
          <cell r="P201" t="e">
            <v>#DIV/0!</v>
          </cell>
          <cell r="Q201" t="e">
            <v>#DIV/0!</v>
          </cell>
          <cell r="R201" t="e">
            <v>#DIV/0!</v>
          </cell>
          <cell r="S201" t="e">
            <v>#DIV/0!</v>
          </cell>
          <cell r="T201" t="e">
            <v>#DIV/0!</v>
          </cell>
          <cell r="U201" t="e">
            <v>#DIV/0!</v>
          </cell>
          <cell r="V201" t="e">
            <v>#DIV/0!</v>
          </cell>
          <cell r="W201" t="e">
            <v>#DIV/0!</v>
          </cell>
          <cell r="X201" t="e">
            <v>#DIV/0!</v>
          </cell>
          <cell r="Y201" t="e">
            <v>#DIV/0!</v>
          </cell>
          <cell r="Z201" t="e">
            <v>#DIV/0!</v>
          </cell>
          <cell r="AA201">
            <v>0.22052206386213302</v>
          </cell>
          <cell r="AB201">
            <v>0.44988547892480024</v>
          </cell>
          <cell r="AC201">
            <v>0.5260575836674858</v>
          </cell>
          <cell r="AD201">
            <v>0.6747601865374638</v>
          </cell>
          <cell r="AE201">
            <v>0.7603627888472434</v>
          </cell>
          <cell r="AF201">
            <v>0.6926911736054719</v>
          </cell>
          <cell r="AG201">
            <v>0.5222651254533776</v>
          </cell>
          <cell r="AH201">
            <v>0.5169177444606593</v>
          </cell>
          <cell r="AI201">
            <v>0.3977142595850242</v>
          </cell>
          <cell r="AJ201">
            <v>0.33062350352483694</v>
          </cell>
          <cell r="AK201">
            <v>0.3568914731009137</v>
          </cell>
          <cell r="AL201">
            <v>0.5149753537502908</v>
          </cell>
          <cell r="AM201">
            <v>0.8777672616651686</v>
          </cell>
          <cell r="AN201">
            <v>0.5510035080757633</v>
          </cell>
          <cell r="AO201">
            <v>0.34272484841766343</v>
          </cell>
          <cell r="AP201">
            <v>0.5090748526301663</v>
          </cell>
          <cell r="AQ201">
            <v>0.30510304657589166</v>
          </cell>
          <cell r="AR201">
            <v>0.23895648415074486</v>
          </cell>
          <cell r="AS201">
            <v>0.46390539076094434</v>
          </cell>
          <cell r="AT201">
            <v>0.4563842366230605</v>
          </cell>
          <cell r="AU201">
            <v>0.4846194598245376</v>
          </cell>
          <cell r="AV201">
            <v>0.5857597167393251</v>
          </cell>
          <cell r="AW201">
            <v>0.4380239754559439</v>
          </cell>
          <cell r="AX201">
            <v>0.22403921293942455</v>
          </cell>
          <cell r="AY201">
            <v>-1.539550273437842</v>
          </cell>
        </row>
        <row r="203">
          <cell r="B203" t="str">
            <v>Pohľadávky PFI voči súkromnému sektoru</v>
          </cell>
          <cell r="O203" t="e">
            <v>#DIV/0!</v>
          </cell>
          <cell r="P203" t="e">
            <v>#DIV/0!</v>
          </cell>
          <cell r="Q203" t="e">
            <v>#DIV/0!</v>
          </cell>
          <cell r="R203" t="e">
            <v>#DIV/0!</v>
          </cell>
          <cell r="S203" t="e">
            <v>#DIV/0!</v>
          </cell>
          <cell r="T203" t="e">
            <v>#DIV/0!</v>
          </cell>
          <cell r="U203" t="e">
            <v>#DIV/0!</v>
          </cell>
          <cell r="V203" t="e">
            <v>#DIV/0!</v>
          </cell>
          <cell r="W203" t="e">
            <v>#DIV/0!</v>
          </cell>
          <cell r="X203" t="e">
            <v>#DIV/0!</v>
          </cell>
          <cell r="Y203" t="e">
            <v>#DIV/0!</v>
          </cell>
          <cell r="Z203" t="e">
            <v>#DIV/0!</v>
          </cell>
          <cell r="AA203">
            <v>24.879533536500205</v>
          </cell>
          <cell r="AB203">
            <v>23.917072410676795</v>
          </cell>
          <cell r="AC203">
            <v>22.66716194117528</v>
          </cell>
          <cell r="AD203">
            <v>22.127453526304564</v>
          </cell>
          <cell r="AE203">
            <v>21.56889340253447</v>
          </cell>
          <cell r="AF203">
            <v>21.71056218327469</v>
          </cell>
          <cell r="AG203">
            <v>25.79349490098359</v>
          </cell>
          <cell r="AH203">
            <v>24.840196327060255</v>
          </cell>
          <cell r="AI203">
            <v>25.592921733924328</v>
          </cell>
          <cell r="AJ203">
            <v>22.941398890164507</v>
          </cell>
          <cell r="AK203">
            <v>23.814668140251044</v>
          </cell>
          <cell r="AL203">
            <v>24.448712669271515</v>
          </cell>
          <cell r="AM203">
            <v>26.2514759421975</v>
          </cell>
          <cell r="AN203">
            <v>27.14208675676572</v>
          </cell>
          <cell r="AO203">
            <v>27.571798632029015</v>
          </cell>
          <cell r="AP203">
            <v>28.13063191583271</v>
          </cell>
          <cell r="AQ203">
            <v>25.10105999487233</v>
          </cell>
          <cell r="AR203">
            <v>24.340154517667088</v>
          </cell>
          <cell r="AS203">
            <v>23.644516521590674</v>
          </cell>
          <cell r="AT203">
            <v>24.261864034589337</v>
          </cell>
          <cell r="AU203">
            <v>22.318644626609952</v>
          </cell>
          <cell r="AV203">
            <v>20.52763685228652</v>
          </cell>
          <cell r="AW203">
            <v>19.694247542559353</v>
          </cell>
          <cell r="AX203">
            <v>16.612926442813375</v>
          </cell>
          <cell r="AY203">
            <v>-99.99893941542736</v>
          </cell>
        </row>
        <row r="204">
          <cell r="B204" t="str">
            <v>     do 1 roka</v>
          </cell>
          <cell r="O204" t="e">
            <v>#DIV/0!</v>
          </cell>
          <cell r="P204" t="e">
            <v>#DIV/0!</v>
          </cell>
          <cell r="Q204" t="e">
            <v>#DIV/0!</v>
          </cell>
          <cell r="R204" t="e">
            <v>#DIV/0!</v>
          </cell>
          <cell r="S204" t="e">
            <v>#DIV/0!</v>
          </cell>
          <cell r="T204" t="e">
            <v>#DIV/0!</v>
          </cell>
          <cell r="U204" t="e">
            <v>#DIV/0!</v>
          </cell>
          <cell r="V204" t="e">
            <v>#DIV/0!</v>
          </cell>
          <cell r="W204" t="e">
            <v>#DIV/0!</v>
          </cell>
          <cell r="X204" t="e">
            <v>#DIV/0!</v>
          </cell>
          <cell r="Y204" t="e">
            <v>#DIV/0!</v>
          </cell>
          <cell r="Z204" t="e">
            <v>#DIV/0!</v>
          </cell>
          <cell r="AA204">
            <v>6.360131177164228</v>
          </cell>
          <cell r="AB204">
            <v>6.616753918677929</v>
          </cell>
          <cell r="AC204">
            <v>7.475352961272629</v>
          </cell>
          <cell r="AD204">
            <v>6.640350395003541</v>
          </cell>
          <cell r="AE204">
            <v>5.409216270523294</v>
          </cell>
          <cell r="AF204">
            <v>6.18172830255851</v>
          </cell>
          <cell r="AG204">
            <v>8.247951495799057</v>
          </cell>
          <cell r="AH204">
            <v>7.919708500747719</v>
          </cell>
          <cell r="AI204">
            <v>7.5669647225644585</v>
          </cell>
          <cell r="AJ204">
            <v>6.928405889944706</v>
          </cell>
          <cell r="AK204">
            <v>8.021771020098376</v>
          </cell>
          <cell r="AL204">
            <v>8.25013712100686</v>
          </cell>
          <cell r="AM204">
            <v>9.535872023200454</v>
          </cell>
          <cell r="AN204">
            <v>9.504745799288505</v>
          </cell>
          <cell r="AO204">
            <v>8.907112031192776</v>
          </cell>
          <cell r="AP204">
            <v>9.696405906755789</v>
          </cell>
          <cell r="AQ204">
            <v>8.32206864968954</v>
          </cell>
          <cell r="AR204">
            <v>6.595228848264127</v>
          </cell>
          <cell r="AS204">
            <v>6.244530672719602</v>
          </cell>
          <cell r="AT204">
            <v>7.13187578164679</v>
          </cell>
          <cell r="AU204">
            <v>5.495195540436113</v>
          </cell>
          <cell r="AV204">
            <v>4.134836790621302</v>
          </cell>
          <cell r="AW204">
            <v>3.519087301706956</v>
          </cell>
          <cell r="AX204">
            <v>1.7778504853872168</v>
          </cell>
          <cell r="AY204">
            <v>-30.922326841735554</v>
          </cell>
        </row>
        <row r="205">
          <cell r="B205" t="str">
            <v>     od 1 do 5 rokov vrátane</v>
          </cell>
          <cell r="O205" t="e">
            <v>#DIV/0!</v>
          </cell>
          <cell r="P205" t="e">
            <v>#DIV/0!</v>
          </cell>
          <cell r="Q205" t="e">
            <v>#DIV/0!</v>
          </cell>
          <cell r="R205" t="e">
            <v>#DIV/0!</v>
          </cell>
          <cell r="S205" t="e">
            <v>#DIV/0!</v>
          </cell>
          <cell r="T205" t="e">
            <v>#DIV/0!</v>
          </cell>
          <cell r="U205" t="e">
            <v>#DIV/0!</v>
          </cell>
          <cell r="V205" t="e">
            <v>#DIV/0!</v>
          </cell>
          <cell r="W205" t="e">
            <v>#DIV/0!</v>
          </cell>
          <cell r="X205" t="e">
            <v>#DIV/0!</v>
          </cell>
          <cell r="Y205" t="e">
            <v>#DIV/0!</v>
          </cell>
          <cell r="Z205" t="e">
            <v>#DIV/0!</v>
          </cell>
          <cell r="AA205">
            <v>3.447614614789724</v>
          </cell>
          <cell r="AB205">
            <v>3.7187069062534657</v>
          </cell>
          <cell r="AC205">
            <v>2.481038036075264</v>
          </cell>
          <cell r="AD205">
            <v>1.8657769264927433</v>
          </cell>
          <cell r="AE205">
            <v>0.9707431461006569</v>
          </cell>
          <cell r="AF205">
            <v>0.7102698477402152</v>
          </cell>
          <cell r="AG205">
            <v>1.9127580402461906</v>
          </cell>
          <cell r="AH205">
            <v>1.5084770507871026</v>
          </cell>
          <cell r="AI205">
            <v>2.5948579993242373</v>
          </cell>
          <cell r="AJ205">
            <v>1.5257578713742121</v>
          </cell>
          <cell r="AK205">
            <v>1.5312543281433213</v>
          </cell>
          <cell r="AL205">
            <v>2.3941934667986384</v>
          </cell>
          <cell r="AM205">
            <v>2.9994900296861116</v>
          </cell>
          <cell r="AN205">
            <v>2.6752983673567257</v>
          </cell>
          <cell r="AO205">
            <v>2.9721153724276372</v>
          </cell>
          <cell r="AP205">
            <v>3.47402887875444</v>
          </cell>
          <cell r="AQ205">
            <v>2.9409911301977703</v>
          </cell>
          <cell r="AR205">
            <v>3.38617532615301</v>
          </cell>
          <cell r="AS205">
            <v>3.292468458210645</v>
          </cell>
          <cell r="AT205">
            <v>3.3972494594002463</v>
          </cell>
          <cell r="AU205">
            <v>3.352239948327704</v>
          </cell>
          <cell r="AV205">
            <v>2.993396917420862</v>
          </cell>
          <cell r="AW205">
            <v>2.8321900225885766</v>
          </cell>
          <cell r="AX205">
            <v>2.1672065370615883</v>
          </cell>
          <cell r="AY205">
            <v>-19.012525047888833</v>
          </cell>
        </row>
        <row r="206">
          <cell r="B206" t="str">
            <v>     nad 5 rokov</v>
          </cell>
          <cell r="O206" t="e">
            <v>#DIV/0!</v>
          </cell>
          <cell r="P206" t="e">
            <v>#DIV/0!</v>
          </cell>
          <cell r="Q206" t="e">
            <v>#DIV/0!</v>
          </cell>
          <cell r="R206" t="e">
            <v>#DIV/0!</v>
          </cell>
          <cell r="S206" t="e">
            <v>#DIV/0!</v>
          </cell>
          <cell r="T206" t="e">
            <v>#DIV/0!</v>
          </cell>
          <cell r="U206" t="e">
            <v>#DIV/0!</v>
          </cell>
          <cell r="V206" t="e">
            <v>#DIV/0!</v>
          </cell>
          <cell r="W206" t="e">
            <v>#DIV/0!</v>
          </cell>
          <cell r="X206" t="e">
            <v>#DIV/0!</v>
          </cell>
          <cell r="Y206" t="e">
            <v>#DIV/0!</v>
          </cell>
          <cell r="Z206" t="e">
            <v>#DIV/0!</v>
          </cell>
          <cell r="AA206">
            <v>15.118179589497567</v>
          </cell>
          <cell r="AB206">
            <v>13.578044892927894</v>
          </cell>
          <cell r="AC206">
            <v>12.740166233385063</v>
          </cell>
          <cell r="AD206">
            <v>13.441332407768721</v>
          </cell>
          <cell r="AE206">
            <v>15.291535524002255</v>
          </cell>
          <cell r="AF206">
            <v>14.987051690407517</v>
          </cell>
          <cell r="AG206">
            <v>15.643521262353966</v>
          </cell>
          <cell r="AH206">
            <v>15.628844513219098</v>
          </cell>
          <cell r="AI206">
            <v>15.337612895226021</v>
          </cell>
          <cell r="AJ206">
            <v>14.487434122955499</v>
          </cell>
          <cell r="AK206">
            <v>14.359637052884944</v>
          </cell>
          <cell r="AL206">
            <v>13.812280418252847</v>
          </cell>
          <cell r="AM206">
            <v>13.717557057842821</v>
          </cell>
          <cell r="AN206">
            <v>15.064690653173407</v>
          </cell>
          <cell r="AO206">
            <v>15.827911582918482</v>
          </cell>
          <cell r="AP206">
            <v>14.999795380859902</v>
          </cell>
          <cell r="AQ206">
            <v>13.905015967809582</v>
          </cell>
          <cell r="AR206">
            <v>14.360262625051892</v>
          </cell>
          <cell r="AS206">
            <v>14.16078903909626</v>
          </cell>
          <cell r="AT206">
            <v>13.746889950858566</v>
          </cell>
          <cell r="AU206">
            <v>13.4667237720997</v>
          </cell>
          <cell r="AV206">
            <v>13.346718018909892</v>
          </cell>
          <cell r="AW206">
            <v>13.350649621619368</v>
          </cell>
          <cell r="AX206">
            <v>12.592480185609293</v>
          </cell>
          <cell r="AY206">
            <v>-50.06409098636022</v>
          </cell>
        </row>
        <row r="209">
          <cell r="B209" t="str">
            <v>Medziročný rast v %  - stará medotika</v>
          </cell>
        </row>
        <row r="210">
          <cell r="B210" t="str">
            <v>Pohľadávky PFI voči súkromnému sektoru</v>
          </cell>
          <cell r="O210">
            <v>28.6740640044859</v>
          </cell>
          <cell r="P210">
            <v>30.204614671387105</v>
          </cell>
          <cell r="Q210">
            <v>28.920761444941377</v>
          </cell>
          <cell r="R210">
            <v>27.844600586316105</v>
          </cell>
          <cell r="S210">
            <v>29.249042022448435</v>
          </cell>
          <cell r="T210">
            <v>29.290289618083165</v>
          </cell>
          <cell r="U210">
            <v>25.421206567040812</v>
          </cell>
          <cell r="V210">
            <v>25.324120096912267</v>
          </cell>
          <cell r="W210">
            <v>24.499267162842216</v>
          </cell>
          <cell r="X210">
            <v>27.44872318772198</v>
          </cell>
          <cell r="Y210">
            <v>26.442556747904078</v>
          </cell>
          <cell r="Z210">
            <v>23.872132862087554</v>
          </cell>
          <cell r="AA210">
            <v>23.839034711518607</v>
          </cell>
          <cell r="AB210">
            <v>22.832587269031833</v>
          </cell>
          <cell r="AC210">
            <v>21.63112581473736</v>
          </cell>
          <cell r="AD210">
            <v>21.095134390068452</v>
          </cell>
          <cell r="AE210">
            <v>20.634050801605014</v>
          </cell>
          <cell r="AF210">
            <v>20.80329360333654</v>
          </cell>
          <cell r="AG210">
            <v>24.162351806825995</v>
          </cell>
          <cell r="AH210">
            <v>23.22850460003933</v>
          </cell>
          <cell r="AI210">
            <v>24.017067862196356</v>
          </cell>
          <cell r="AJ210">
            <v>21.690266161674415</v>
          </cell>
          <cell r="AK210">
            <v>22.6301446199151</v>
          </cell>
          <cell r="AL210">
            <v>23.29825999338607</v>
          </cell>
          <cell r="AM210">
            <v>25.078112832005388</v>
          </cell>
          <cell r="AN210">
            <v>26.038185090407822</v>
          </cell>
          <cell r="AO210">
            <v>26.515238140147446</v>
          </cell>
          <cell r="AP210">
            <v>27.109784112631672</v>
          </cell>
          <cell r="AQ210">
            <v>24.110931680872724</v>
          </cell>
          <cell r="AR210">
            <v>23.363538668061267</v>
          </cell>
          <cell r="AS210">
            <v>23.397967694961025</v>
          </cell>
          <cell r="AT210">
            <v>24.00914451456721</v>
          </cell>
          <cell r="AU210">
            <v>22.084144828901316</v>
          </cell>
          <cell r="AV210">
            <v>20.275271815688683</v>
          </cell>
          <cell r="AW210">
            <v>19.441019829487942</v>
          </cell>
          <cell r="AX210">
            <v>16.325817363757025</v>
          </cell>
          <cell r="AY210">
            <v>12.136206344116033</v>
          </cell>
        </row>
        <row r="211">
          <cell r="B211" t="str">
            <v>  Nefinančné spoločnosti</v>
          </cell>
          <cell r="O211">
            <v>18.958218301638283</v>
          </cell>
          <cell r="P211">
            <v>21.092893781985595</v>
          </cell>
          <cell r="Q211">
            <v>18.688837104268913</v>
          </cell>
          <cell r="R211">
            <v>17.142332980271235</v>
          </cell>
          <cell r="S211">
            <v>18.888078037769958</v>
          </cell>
          <cell r="T211">
            <v>19.481307788272858</v>
          </cell>
          <cell r="U211">
            <v>14.671904646145322</v>
          </cell>
          <cell r="V211">
            <v>15.468218812145992</v>
          </cell>
          <cell r="W211">
            <v>15.31036768886058</v>
          </cell>
          <cell r="X211">
            <v>22.602094944787694</v>
          </cell>
          <cell r="Y211">
            <v>21.24702040754171</v>
          </cell>
          <cell r="Z211">
            <v>20.745322684015548</v>
          </cell>
          <cell r="AA211">
            <v>20.05315396585803</v>
          </cell>
          <cell r="AB211">
            <v>19.478739543858396</v>
          </cell>
          <cell r="AC211">
            <v>18.329991848613034</v>
          </cell>
          <cell r="AD211">
            <v>19.225206151170468</v>
          </cell>
          <cell r="AE211">
            <v>19.218633819217573</v>
          </cell>
          <cell r="AF211">
            <v>20.142211930337254</v>
          </cell>
          <cell r="AG211">
            <v>26.19873391938576</v>
          </cell>
          <cell r="AH211">
            <v>24.66636962408748</v>
          </cell>
          <cell r="AI211">
            <v>25.975768946931296</v>
          </cell>
          <cell r="AJ211">
            <v>20.613381135209224</v>
          </cell>
          <cell r="AK211">
            <v>21.706694102345025</v>
          </cell>
          <cell r="AL211">
            <v>23.38607413154645</v>
          </cell>
          <cell r="AM211">
            <v>26.761861640574992</v>
          </cell>
          <cell r="AN211">
            <v>27.62109707457803</v>
          </cell>
          <cell r="AO211">
            <v>28.254913947496277</v>
          </cell>
          <cell r="AP211">
            <v>28.27397170602447</v>
          </cell>
          <cell r="AQ211">
            <v>24.644032796540344</v>
          </cell>
          <cell r="AR211">
            <v>23.815658932956012</v>
          </cell>
          <cell r="AS211">
            <v>24.198714477101106</v>
          </cell>
          <cell r="AT211">
            <v>25.299048232967465</v>
          </cell>
          <cell r="AU211">
            <v>22.129698324832006</v>
          </cell>
          <cell r="AV211">
            <v>20.134859082503525</v>
          </cell>
          <cell r="AW211">
            <v>19.73874926676376</v>
          </cell>
          <cell r="AX211">
            <v>14.92092797747857</v>
          </cell>
          <cell r="AY211">
            <v>8.623166125932329</v>
          </cell>
        </row>
        <row r="212">
          <cell r="B212" t="str">
            <v>     do 1 roka</v>
          </cell>
          <cell r="O212">
            <v>24.0593556032493</v>
          </cell>
          <cell r="P212">
            <v>27.695883453240185</v>
          </cell>
          <cell r="Q212">
            <v>19.493957404977593</v>
          </cell>
          <cell r="R212">
            <v>14.60697545340362</v>
          </cell>
          <cell r="S212">
            <v>18.953570279846943</v>
          </cell>
          <cell r="T212">
            <v>23.005140562511343</v>
          </cell>
          <cell r="U212">
            <v>15.044164127704931</v>
          </cell>
          <cell r="V212">
            <v>13.537886565416727</v>
          </cell>
          <cell r="W212">
            <v>15.037428214213833</v>
          </cell>
          <cell r="X212">
            <v>22.634408868914633</v>
          </cell>
          <cell r="Y212">
            <v>18.25201855833089</v>
          </cell>
          <cell r="Z212">
            <v>15.199298934542654</v>
          </cell>
          <cell r="AA212">
            <v>13.418561656196147</v>
          </cell>
          <cell r="AB212">
            <v>17.13753153598519</v>
          </cell>
          <cell r="AC212">
            <v>21.24187456059991</v>
          </cell>
          <cell r="AD212">
            <v>20.088967132065278</v>
          </cell>
          <cell r="AE212">
            <v>15.339109009918886</v>
          </cell>
          <cell r="AF212">
            <v>19.36200088046263</v>
          </cell>
          <cell r="AG212">
            <v>24.180719420800884</v>
          </cell>
          <cell r="AH212">
            <v>21.927819257466325</v>
          </cell>
          <cell r="AI212">
            <v>24.800272890771396</v>
          </cell>
          <cell r="AJ212">
            <v>22.02737395399315</v>
          </cell>
          <cell r="AK212">
            <v>26.058899254946837</v>
          </cell>
          <cell r="AL212">
            <v>28.49648884524848</v>
          </cell>
          <cell r="AM212">
            <v>33.63924486825243</v>
          </cell>
          <cell r="AN212">
            <v>31.462541312929545</v>
          </cell>
          <cell r="AO212">
            <v>30.07206491164081</v>
          </cell>
          <cell r="AP212">
            <v>32.59501317485393</v>
          </cell>
          <cell r="AQ212">
            <v>28.746524919575478</v>
          </cell>
          <cell r="AR212">
            <v>22.357166371157916</v>
          </cell>
          <cell r="AS212">
            <v>26.393069794143017</v>
          </cell>
          <cell r="AT212">
            <v>29.099714087977304</v>
          </cell>
          <cell r="AU212">
            <v>21.70349807506426</v>
          </cell>
          <cell r="AV212">
            <v>17.25275364154652</v>
          </cell>
          <cell r="AW212">
            <v>14.993707114765996</v>
          </cell>
          <cell r="AX212">
            <v>7.847752196614039</v>
          </cell>
          <cell r="AY212">
            <v>2.494646178102215</v>
          </cell>
        </row>
        <row r="213">
          <cell r="B213" t="str">
            <v>     1 až 5 rokov</v>
          </cell>
          <cell r="O213">
            <v>-9.45664277629325</v>
          </cell>
          <cell r="P213">
            <v>-9.78675634541139</v>
          </cell>
          <cell r="Q213">
            <v>-3.2148911407747676</v>
          </cell>
          <cell r="R213">
            <v>1.8260660933969461</v>
          </cell>
          <cell r="S213">
            <v>8.508389458916298</v>
          </cell>
          <cell r="T213">
            <v>3.7637731761706874</v>
          </cell>
          <cell r="U213">
            <v>-0.523255661565031</v>
          </cell>
          <cell r="V213">
            <v>4.447506342315506</v>
          </cell>
          <cell r="W213">
            <v>4.456109855318616</v>
          </cell>
          <cell r="X213">
            <v>18.415883777371647</v>
          </cell>
          <cell r="Y213">
            <v>22.749429631102984</v>
          </cell>
          <cell r="Z213">
            <v>23.368745823278104</v>
          </cell>
          <cell r="AA213">
            <v>24.38065578588551</v>
          </cell>
          <cell r="AB213">
            <v>26.25345180991981</v>
          </cell>
          <cell r="AC213">
            <v>17.009006778929717</v>
          </cell>
          <cell r="AD213">
            <v>24.71369445831131</v>
          </cell>
          <cell r="AE213">
            <v>18.414794110221607</v>
          </cell>
          <cell r="AF213">
            <v>19.59971386684896</v>
          </cell>
          <cell r="AG213">
            <v>33.26721470651523</v>
          </cell>
          <cell r="AH213">
            <v>29.742510620288556</v>
          </cell>
          <cell r="AI213">
            <v>29.393656182057384</v>
          </cell>
          <cell r="AJ213">
            <v>17.11794682439762</v>
          </cell>
          <cell r="AK213">
            <v>18.378104951212947</v>
          </cell>
          <cell r="AL213">
            <v>28.587116924029772</v>
          </cell>
          <cell r="AM213">
            <v>35.137498659792385</v>
          </cell>
          <cell r="AN213">
            <v>33.83328377293634</v>
          </cell>
          <cell r="AO213">
            <v>36.23071114678592</v>
          </cell>
          <cell r="AP213">
            <v>29.15551337387032</v>
          </cell>
          <cell r="AQ213">
            <v>27.105955653929172</v>
          </cell>
          <cell r="AR213">
            <v>33.16989834351344</v>
          </cell>
          <cell r="AS213">
            <v>31.870386226623424</v>
          </cell>
          <cell r="AT213">
            <v>35.43087220341292</v>
          </cell>
          <cell r="AU213">
            <v>38.18262561155237</v>
          </cell>
          <cell r="AV213">
            <v>35.767035629520535</v>
          </cell>
          <cell r="AW213">
            <v>34.22783590836008</v>
          </cell>
          <cell r="AX213">
            <v>26.823818964859598</v>
          </cell>
          <cell r="AY213">
            <v>14.445531984354787</v>
          </cell>
        </row>
        <row r="214">
          <cell r="B214" t="str">
            <v>     nad 5 rokov</v>
          </cell>
          <cell r="O214">
            <v>33.71938641529232</v>
          </cell>
          <cell r="P214">
            <v>35.95855180509031</v>
          </cell>
          <cell r="Q214">
            <v>32.968985592081424</v>
          </cell>
          <cell r="R214">
            <v>29.979500088294145</v>
          </cell>
          <cell r="S214">
            <v>25.40745224309073</v>
          </cell>
          <cell r="T214">
            <v>24.892384862471744</v>
          </cell>
          <cell r="U214">
            <v>23.505082351995952</v>
          </cell>
          <cell r="V214">
            <v>24.3780991898048</v>
          </cell>
          <cell r="W214">
            <v>21.801276294533253</v>
          </cell>
          <cell r="X214">
            <v>24.867935032938007</v>
          </cell>
          <cell r="Y214">
            <v>23.9179838503796</v>
          </cell>
          <cell r="Z214">
            <v>25.79924470397512</v>
          </cell>
          <cell r="AA214">
            <v>25.561510450261622</v>
          </cell>
          <cell r="AB214">
            <v>18.80841098353885</v>
          </cell>
          <cell r="AC214">
            <v>15.795915011633582</v>
          </cell>
          <cell r="AD214">
            <v>15.560438892643049</v>
          </cell>
          <cell r="AE214">
            <v>24.329332995948732</v>
          </cell>
          <cell r="AF214">
            <v>21.380819825086945</v>
          </cell>
          <cell r="AG214">
            <v>25.031864415393756</v>
          </cell>
          <cell r="AH214">
            <v>25.22688144958869</v>
          </cell>
          <cell r="AI214">
            <v>25.639002588041308</v>
          </cell>
          <cell r="AJ214">
            <v>20.859124487038216</v>
          </cell>
          <cell r="AK214">
            <v>18.65070032841929</v>
          </cell>
          <cell r="AL214">
            <v>15.385399150435447</v>
          </cell>
          <cell r="AM214">
            <v>15.38558528354838</v>
          </cell>
          <cell r="AN214">
            <v>20.088970698137516</v>
          </cell>
          <cell r="AO214">
            <v>22.072777922845034</v>
          </cell>
          <cell r="AP214">
            <v>22.954218174589755</v>
          </cell>
          <cell r="AQ214">
            <v>18.773883219447328</v>
          </cell>
          <cell r="AR214">
            <v>20.800187912823546</v>
          </cell>
          <cell r="AS214">
            <v>17.671877716258592</v>
          </cell>
          <cell r="AT214">
            <v>15.908838158896899</v>
          </cell>
          <cell r="AU214">
            <v>14.555672441030708</v>
          </cell>
          <cell r="AV214">
            <v>15.479836006537283</v>
          </cell>
          <cell r="AW214">
            <v>17.674081042049636</v>
          </cell>
          <cell r="AX214">
            <v>16.592219587026307</v>
          </cell>
          <cell r="AY214">
            <v>12.650751097503488</v>
          </cell>
        </row>
        <row r="215">
          <cell r="B215" t="str">
            <v>  Finančné spoločnosti</v>
          </cell>
          <cell r="O215">
            <v>44.50558659343207</v>
          </cell>
          <cell r="P215">
            <v>48.71772197304492</v>
          </cell>
          <cell r="Q215">
            <v>50.66681731370815</v>
          </cell>
          <cell r="R215">
            <v>51.184840995430335</v>
          </cell>
          <cell r="S215">
            <v>58.01998046885004</v>
          </cell>
          <cell r="T215">
            <v>58.06210548556757</v>
          </cell>
          <cell r="U215">
            <v>45.97588086888041</v>
          </cell>
          <cell r="V215">
            <v>44.19296293305206</v>
          </cell>
          <cell r="W215">
            <v>39.99128798188113</v>
          </cell>
          <cell r="X215">
            <v>30.774408825375986</v>
          </cell>
          <cell r="Y215">
            <v>30.48683250656498</v>
          </cell>
          <cell r="Z215">
            <v>14.224866718054656</v>
          </cell>
          <cell r="AA215">
            <v>18.51844965584486</v>
          </cell>
          <cell r="AB215">
            <v>11.962075106526342</v>
          </cell>
          <cell r="AC215">
            <v>9.26393607953122</v>
          </cell>
          <cell r="AD215">
            <v>3.9796355179090597</v>
          </cell>
          <cell r="AE215">
            <v>0.893989962188499</v>
          </cell>
          <cell r="AF215">
            <v>-0.28204467845745285</v>
          </cell>
          <cell r="AG215">
            <v>2.19342054160181</v>
          </cell>
          <cell r="AH215">
            <v>1.3406226767967837</v>
          </cell>
          <cell r="AI215">
            <v>3.178411703010326</v>
          </cell>
          <cell r="AJ215">
            <v>6.383510856674107</v>
          </cell>
          <cell r="AK215">
            <v>7.724350326579923</v>
          </cell>
          <cell r="AL215">
            <v>5.690175842174796</v>
          </cell>
          <cell r="AM215">
            <v>5.172820610679423</v>
          </cell>
          <cell r="AN215">
            <v>8.392583760265211</v>
          </cell>
          <cell r="AO215">
            <v>11.207502138354599</v>
          </cell>
          <cell r="AP215">
            <v>11.803379753864945</v>
          </cell>
          <cell r="AQ215">
            <v>2.0909528132049786</v>
          </cell>
          <cell r="AR215">
            <v>-0.5869747065278688</v>
          </cell>
          <cell r="AS215">
            <v>-3.651914854072558</v>
          </cell>
          <cell r="AT215">
            <v>-2.546611390222182</v>
          </cell>
          <cell r="AU215">
            <v>-5.0899918464735805</v>
          </cell>
          <cell r="AV215">
            <v>-10.51804923811784</v>
          </cell>
          <cell r="AW215">
            <v>-11.794785260654606</v>
          </cell>
          <cell r="AX215">
            <v>-14.945947492391127</v>
          </cell>
          <cell r="AY215">
            <v>-20.49772003426847</v>
          </cell>
        </row>
        <row r="216">
          <cell r="B216" t="str">
            <v>  Poisťovne a penzijné fondy</v>
          </cell>
          <cell r="O216">
            <v>2422.9302998478984</v>
          </cell>
          <cell r="P216">
            <v>1990.2549388348834</v>
          </cell>
          <cell r="Q216">
            <v>-28.64211091260013</v>
          </cell>
          <cell r="R216">
            <v>0.03130109676283155</v>
          </cell>
          <cell r="S216">
            <v>2.004508505619256</v>
          </cell>
          <cell r="T216">
            <v>-47.95475162789196</v>
          </cell>
          <cell r="U216">
            <v>-0.4566869177091206</v>
          </cell>
          <cell r="V216">
            <v>-10.767642562136132</v>
          </cell>
          <cell r="W216">
            <v>-4.305821892062454</v>
          </cell>
          <cell r="X216">
            <v>-7.590460456049357</v>
          </cell>
          <cell r="Y216">
            <v>-9.574101360514476</v>
          </cell>
          <cell r="Z216">
            <v>-10.926742875296625</v>
          </cell>
          <cell r="AA216">
            <v>-10.122757049597794</v>
          </cell>
          <cell r="AB216">
            <v>-10.012911842462358</v>
          </cell>
          <cell r="AC216">
            <v>-12.044972629082665</v>
          </cell>
          <cell r="AD216">
            <v>-12.201227235128044</v>
          </cell>
          <cell r="AE216">
            <v>-13.003890933660358</v>
          </cell>
          <cell r="AF216">
            <v>-17.305576025892677</v>
          </cell>
          <cell r="AG216">
            <v>-26.25089569704339</v>
          </cell>
          <cell r="AH216">
            <v>-14.799159383080536</v>
          </cell>
          <cell r="AI216">
            <v>-15.84496305195998</v>
          </cell>
          <cell r="AJ216">
            <v>-12.953874876225441</v>
          </cell>
          <cell r="AK216">
            <v>-5.543451091187421</v>
          </cell>
          <cell r="AL216">
            <v>-7.202556167463214</v>
          </cell>
          <cell r="AM216">
            <v>-8.699306627226221</v>
          </cell>
          <cell r="AN216">
            <v>-9.38147562828756</v>
          </cell>
          <cell r="AO216">
            <v>-7.198971060172639</v>
          </cell>
          <cell r="AP216">
            <v>-7.670798441987941</v>
          </cell>
          <cell r="AQ216">
            <v>-12.186231904777387</v>
          </cell>
          <cell r="AR216">
            <v>-9.77875114014482</v>
          </cell>
          <cell r="AS216">
            <v>-11.70295456093443</v>
          </cell>
          <cell r="AT216">
            <v>-12.774390101090688</v>
          </cell>
          <cell r="AU216">
            <v>142.79642221397245</v>
          </cell>
          <cell r="AV216">
            <v>-10.177565512692851</v>
          </cell>
          <cell r="AW216">
            <v>-15.975538450935517</v>
          </cell>
          <cell r="AX216">
            <v>-11.528037266281828</v>
          </cell>
          <cell r="AY216">
            <v>-9.431329109025654</v>
          </cell>
        </row>
        <row r="217">
          <cell r="B217" t="str">
            <v>  Domácnosti a neziskové inštitúcie slúžiace domácnostiam</v>
          </cell>
          <cell r="O217">
            <v>41.62963525968513</v>
          </cell>
          <cell r="P217">
            <v>40.999992612491695</v>
          </cell>
          <cell r="Q217">
            <v>40.9537160476749</v>
          </cell>
          <cell r="R217">
            <v>40.16913281677489</v>
          </cell>
          <cell r="S217">
            <v>39.395538538737554</v>
          </cell>
          <cell r="T217">
            <v>38.29780444350618</v>
          </cell>
          <cell r="U217">
            <v>37.545630945747746</v>
          </cell>
          <cell r="V217">
            <v>36.17876017136729</v>
          </cell>
          <cell r="W217">
            <v>34.99210610151172</v>
          </cell>
          <cell r="X217">
            <v>34.0779857479024</v>
          </cell>
          <cell r="Y217">
            <v>33.34003765680541</v>
          </cell>
          <cell r="Z217">
            <v>31.51804060294006</v>
          </cell>
          <cell r="AA217">
            <v>31.103426201645107</v>
          </cell>
          <cell r="AB217">
            <v>31.054664470811787</v>
          </cell>
          <cell r="AC217">
            <v>30.171416430789122</v>
          </cell>
          <cell r="AD217">
            <v>28.820583770879693</v>
          </cell>
          <cell r="AE217">
            <v>28.530390076758806</v>
          </cell>
          <cell r="AF217">
            <v>27.965916101856564</v>
          </cell>
          <cell r="AG217">
            <v>27.678872295573484</v>
          </cell>
          <cell r="AH217">
            <v>27.37061879622405</v>
          </cell>
          <cell r="AI217">
            <v>27.028005872150402</v>
          </cell>
          <cell r="AJ217">
            <v>27.286005955985985</v>
          </cell>
          <cell r="AK217">
            <v>27.846688406585614</v>
          </cell>
          <cell r="AL217">
            <v>27.84180930205413</v>
          </cell>
          <cell r="AM217">
            <v>27.956689381932208</v>
          </cell>
          <cell r="AN217">
            <v>28.27475721176515</v>
          </cell>
          <cell r="AO217">
            <v>27.96220948112962</v>
          </cell>
          <cell r="AP217">
            <v>29.15428229194751</v>
          </cell>
          <cell r="AQ217">
            <v>28.506614951506492</v>
          </cell>
          <cell r="AR217">
            <v>28.245317273489377</v>
          </cell>
          <cell r="AS217">
            <v>28.52210395097535</v>
          </cell>
          <cell r="AT217">
            <v>28.175826172038654</v>
          </cell>
          <cell r="AU217">
            <v>27.992374878284792</v>
          </cell>
          <cell r="AV217">
            <v>27.295517889393665</v>
          </cell>
          <cell r="AW217">
            <v>25.97616193179499</v>
          </cell>
          <cell r="AX217">
            <v>25.041261938275824</v>
          </cell>
          <cell r="AY217">
            <v>23.96236329983242</v>
          </cell>
        </row>
        <row r="218">
          <cell r="B218" t="str">
            <v>     spotrebiteľské úvery</v>
          </cell>
          <cell r="O218" t="e">
            <v>#DIV/0!</v>
          </cell>
          <cell r="P218" t="e">
            <v>#DIV/0!</v>
          </cell>
          <cell r="Q218" t="e">
            <v>#DIV/0!</v>
          </cell>
          <cell r="R218" t="e">
            <v>#DIV/0!</v>
          </cell>
          <cell r="S218" t="e">
            <v>#DIV/0!</v>
          </cell>
          <cell r="T218" t="e">
            <v>#DIV/0!</v>
          </cell>
          <cell r="U218" t="e">
            <v>#DIV/0!</v>
          </cell>
          <cell r="V218" t="e">
            <v>#DIV/0!</v>
          </cell>
          <cell r="W218" t="e">
            <v>#DIV/0!</v>
          </cell>
          <cell r="X218" t="e">
            <v>#DIV/0!</v>
          </cell>
          <cell r="Y218" t="e">
            <v>#DIV/0!</v>
          </cell>
          <cell r="Z218" t="e">
            <v>#DIV/0!</v>
          </cell>
          <cell r="AA218">
            <v>22.658579881176323</v>
          </cell>
          <cell r="AB218">
            <v>23.402380245155882</v>
          </cell>
          <cell r="AC218">
            <v>21.4131921700438</v>
          </cell>
          <cell r="AD218">
            <v>17.030762324491832</v>
          </cell>
          <cell r="AE218">
            <v>17.155040749487412</v>
          </cell>
          <cell r="AF218">
            <v>17.20096362293522</v>
          </cell>
          <cell r="AG218">
            <v>18.137801232195443</v>
          </cell>
          <cell r="AH218">
            <v>17.271145229648994</v>
          </cell>
          <cell r="AI218">
            <v>16.18873556704321</v>
          </cell>
          <cell r="AJ218">
            <v>15.29090371399559</v>
          </cell>
          <cell r="AK218">
            <v>15.045964961796642</v>
          </cell>
          <cell r="AL218">
            <v>15.836525977728158</v>
          </cell>
          <cell r="AM218">
            <v>15.051999209660096</v>
          </cell>
          <cell r="AN218">
            <v>15.20161222768104</v>
          </cell>
          <cell r="AO218">
            <v>14.765661116032703</v>
          </cell>
          <cell r="AP218">
            <v>20.692921717337143</v>
          </cell>
          <cell r="AQ218">
            <v>21.37861389210194</v>
          </cell>
          <cell r="AR218">
            <v>21.191812877165034</v>
          </cell>
          <cell r="AS218">
            <v>22.63545645870269</v>
          </cell>
          <cell r="AT218">
            <v>23.80981037670429</v>
          </cell>
          <cell r="AU218">
            <v>24.377999453352345</v>
          </cell>
          <cell r="AV218">
            <v>24.333604344778408</v>
          </cell>
          <cell r="AW218">
            <v>23.832157964876572</v>
          </cell>
          <cell r="AX218">
            <v>23.9141894974574</v>
          </cell>
          <cell r="AY218">
            <v>22.620305171405164</v>
          </cell>
        </row>
        <row r="219">
          <cell r="B219" t="str">
            <v>     úvery na bývanie</v>
          </cell>
          <cell r="O219" t="e">
            <v>#DIV/0!</v>
          </cell>
          <cell r="P219" t="e">
            <v>#DIV/0!</v>
          </cell>
          <cell r="Q219" t="e">
            <v>#DIV/0!</v>
          </cell>
          <cell r="R219" t="e">
            <v>#DIV/0!</v>
          </cell>
          <cell r="S219" t="e">
            <v>#DIV/0!</v>
          </cell>
          <cell r="T219" t="e">
            <v>#DIV/0!</v>
          </cell>
          <cell r="U219" t="e">
            <v>#DIV/0!</v>
          </cell>
          <cell r="V219" t="e">
            <v>#DIV/0!</v>
          </cell>
          <cell r="W219" t="e">
            <v>#DIV/0!</v>
          </cell>
          <cell r="X219" t="e">
            <v>#DIV/0!</v>
          </cell>
          <cell r="Y219" t="e">
            <v>#DIV/0!</v>
          </cell>
          <cell r="Z219" t="e">
            <v>#DIV/0!</v>
          </cell>
          <cell r="AA219">
            <v>32.970986875472875</v>
          </cell>
          <cell r="AB219">
            <v>32.26623590620625</v>
          </cell>
          <cell r="AC219">
            <v>31.323038252553317</v>
          </cell>
          <cell r="AD219">
            <v>31.199211528770462</v>
          </cell>
          <cell r="AE219">
            <v>31.444361544217458</v>
          </cell>
          <cell r="AF219">
            <v>30.74628563497015</v>
          </cell>
          <cell r="AG219">
            <v>30.444878419887033</v>
          </cell>
          <cell r="AH219">
            <v>30.146346903924012</v>
          </cell>
          <cell r="AI219">
            <v>30.11877657565421</v>
          </cell>
          <cell r="AJ219">
            <v>30.485011673181987</v>
          </cell>
          <cell r="AK219">
            <v>31.045182514529984</v>
          </cell>
          <cell r="AL219">
            <v>30.023656130680507</v>
          </cell>
          <cell r="AM219">
            <v>29.81337557241693</v>
          </cell>
          <cell r="AN219">
            <v>30.23610028858468</v>
          </cell>
          <cell r="AO219">
            <v>30.1319212189712</v>
          </cell>
          <cell r="AP219">
            <v>30.41944699190006</v>
          </cell>
          <cell r="AQ219">
            <v>29.558178361541422</v>
          </cell>
          <cell r="AR219">
            <v>29.353676206266044</v>
          </cell>
          <cell r="AS219">
            <v>29.588677617528646</v>
          </cell>
          <cell r="AT219">
            <v>29.151082806580945</v>
          </cell>
          <cell r="AU219">
            <v>28.870006508640103</v>
          </cell>
          <cell r="AV219">
            <v>28.28919261284642</v>
          </cell>
          <cell r="AW219">
            <v>26.950103656275303</v>
          </cell>
          <cell r="AX219">
            <v>26.07490548103995</v>
          </cell>
          <cell r="AY219">
            <v>25.034661031865753</v>
          </cell>
        </row>
        <row r="220">
          <cell r="B220" t="str">
            <v>     ostatné úvery</v>
          </cell>
          <cell r="O220" t="e">
            <v>#DIV/0!</v>
          </cell>
          <cell r="P220" t="e">
            <v>#DIV/0!</v>
          </cell>
          <cell r="Q220" t="e">
            <v>#DIV/0!</v>
          </cell>
          <cell r="R220" t="e">
            <v>#DIV/0!</v>
          </cell>
          <cell r="S220" t="e">
            <v>#DIV/0!</v>
          </cell>
          <cell r="T220" t="e">
            <v>#DIV/0!</v>
          </cell>
          <cell r="U220" t="e">
            <v>#DIV/0!</v>
          </cell>
          <cell r="V220" t="e">
            <v>#DIV/0!</v>
          </cell>
          <cell r="W220" t="e">
            <v>#DIV/0!</v>
          </cell>
          <cell r="X220" t="e">
            <v>#DIV/0!</v>
          </cell>
          <cell r="Y220" t="e">
            <v>#DIV/0!</v>
          </cell>
          <cell r="Z220" t="e">
            <v>#DIV/0!</v>
          </cell>
          <cell r="AA220">
            <v>31.8536333603339</v>
          </cell>
          <cell r="AB220">
            <v>33.37849719887177</v>
          </cell>
          <cell r="AC220">
            <v>33.760188510250714</v>
          </cell>
          <cell r="AD220">
            <v>30.5804325958608</v>
          </cell>
          <cell r="AE220">
            <v>27.971512104162215</v>
          </cell>
          <cell r="AF220">
            <v>27.271135882860122</v>
          </cell>
          <cell r="AG220">
            <v>25.96532521496151</v>
          </cell>
          <cell r="AH220">
            <v>25.99367611229772</v>
          </cell>
          <cell r="AI220">
            <v>25.21161654601643</v>
          </cell>
          <cell r="AJ220">
            <v>26.02093277776345</v>
          </cell>
          <cell r="AK220">
            <v>27.194660603379162</v>
          </cell>
          <cell r="AL220">
            <v>29.793579264603153</v>
          </cell>
          <cell r="AM220">
            <v>31.782671442123274</v>
          </cell>
          <cell r="AN220">
            <v>31.840432862691813</v>
          </cell>
          <cell r="AO220">
            <v>30.884576971651597</v>
          </cell>
          <cell r="AP220">
            <v>31.19485723300022</v>
          </cell>
          <cell r="AQ220">
            <v>30.215052986610033</v>
          </cell>
          <cell r="AR220">
            <v>29.663926762499386</v>
          </cell>
          <cell r="AS220">
            <v>29.206521410845852</v>
          </cell>
          <cell r="AT220">
            <v>27.991796547005123</v>
          </cell>
          <cell r="AU220">
            <v>27.57929423802561</v>
          </cell>
          <cell r="AV220">
            <v>25.983137694423817</v>
          </cell>
          <cell r="AW220">
            <v>24.13836835431684</v>
          </cell>
          <cell r="AX220">
            <v>22.24617677807518</v>
          </cell>
          <cell r="AY220">
            <v>21.13904877024389</v>
          </cell>
        </row>
        <row r="221">
          <cell r="B221" t="str">
            <v>spotr.+ost.</v>
          </cell>
          <cell r="O221" t="e">
            <v>#DIV/0!</v>
          </cell>
          <cell r="P221" t="e">
            <v>#DIV/0!</v>
          </cell>
          <cell r="Q221" t="e">
            <v>#DIV/0!</v>
          </cell>
          <cell r="R221" t="e">
            <v>#DIV/0!</v>
          </cell>
          <cell r="S221" t="e">
            <v>#DIV/0!</v>
          </cell>
          <cell r="T221" t="e">
            <v>#DIV/0!</v>
          </cell>
          <cell r="U221" t="e">
            <v>#DIV/0!</v>
          </cell>
          <cell r="V221" t="e">
            <v>#DIV/0!</v>
          </cell>
          <cell r="W221" t="e">
            <v>#DIV/0!</v>
          </cell>
          <cell r="X221" t="e">
            <v>#DIV/0!</v>
          </cell>
          <cell r="Y221" t="e">
            <v>#DIV/0!</v>
          </cell>
          <cell r="Z221" t="e">
            <v>#DIV/0!</v>
          </cell>
          <cell r="AA221">
            <v>27.578831859136145</v>
          </cell>
          <cell r="AB221">
            <v>28.733236780380366</v>
          </cell>
          <cell r="AC221">
            <v>27.98022502785757</v>
          </cell>
          <cell r="AD221">
            <v>24.32499819836977</v>
          </cell>
          <cell r="AE221">
            <v>23.067032287106073</v>
          </cell>
          <cell r="AF221">
            <v>22.745902794009424</v>
          </cell>
          <cell r="AG221">
            <v>22.486593674463123</v>
          </cell>
          <cell r="AH221">
            <v>22.13709174115519</v>
          </cell>
          <cell r="AI221">
            <v>21.227869256932436</v>
          </cell>
          <cell r="AJ221">
            <v>21.28988160622785</v>
          </cell>
          <cell r="AK221">
            <v>21.84624381023616</v>
          </cell>
          <cell r="AL221">
            <v>23.619909693525827</v>
          </cell>
          <cell r="AM221">
            <v>24.304517592626468</v>
          </cell>
          <cell r="AN221">
            <v>24.413595357189294</v>
          </cell>
          <cell r="AO221">
            <v>23.726067374777188</v>
          </cell>
          <cell r="AP221">
            <v>26.630919961485546</v>
          </cell>
          <cell r="AQ221">
            <v>26.400849251161148</v>
          </cell>
          <cell r="AR221">
            <v>26.028796170560327</v>
          </cell>
          <cell r="AS221">
            <v>26.389873292575516</v>
          </cell>
          <cell r="AT221">
            <v>26.21643624260173</v>
          </cell>
          <cell r="AU221">
            <v>26.22462342761669</v>
          </cell>
          <cell r="AV221">
            <v>25.291803053409808</v>
          </cell>
          <cell r="AW221">
            <v>24.011084077559403</v>
          </cell>
          <cell r="AX221">
            <v>22.93753973271089</v>
          </cell>
          <cell r="AY221">
            <v>21.751848410834995</v>
          </cell>
        </row>
        <row r="222">
          <cell r="B222" t="str">
            <v>Pohľadávky PFI voči súkromnému sektoru</v>
          </cell>
          <cell r="O222">
            <v>28.6740640044859</v>
          </cell>
          <cell r="P222">
            <v>30.204614671387105</v>
          </cell>
          <cell r="Q222">
            <v>28.920761444941377</v>
          </cell>
          <cell r="R222">
            <v>27.844600586316105</v>
          </cell>
          <cell r="S222">
            <v>29.249042022448435</v>
          </cell>
          <cell r="T222">
            <v>29.290289618083165</v>
          </cell>
          <cell r="U222">
            <v>25.421206567040812</v>
          </cell>
          <cell r="V222">
            <v>25.324120096912267</v>
          </cell>
          <cell r="W222">
            <v>24.499267162842216</v>
          </cell>
          <cell r="X222">
            <v>27.44872318772198</v>
          </cell>
          <cell r="Y222">
            <v>26.442556747904078</v>
          </cell>
          <cell r="Z222">
            <v>23.872132862087554</v>
          </cell>
          <cell r="AA222">
            <v>23.839034711518607</v>
          </cell>
          <cell r="AB222">
            <v>22.832587269031833</v>
          </cell>
          <cell r="AC222">
            <v>21.63112581473736</v>
          </cell>
          <cell r="AD222">
            <v>21.095134390068452</v>
          </cell>
          <cell r="AE222">
            <v>20.634050801605014</v>
          </cell>
          <cell r="AF222">
            <v>20.80329360333654</v>
          </cell>
          <cell r="AG222">
            <v>24.162351806825995</v>
          </cell>
          <cell r="AH222">
            <v>23.22850460003933</v>
          </cell>
          <cell r="AI222">
            <v>24.017067862196356</v>
          </cell>
          <cell r="AJ222">
            <v>21.690266161674415</v>
          </cell>
          <cell r="AK222">
            <v>22.6301446199151</v>
          </cell>
          <cell r="AL222">
            <v>23.29825999338607</v>
          </cell>
          <cell r="AM222">
            <v>25.078112832005388</v>
          </cell>
          <cell r="AN222">
            <v>26.038185090407822</v>
          </cell>
          <cell r="AO222">
            <v>26.515238140147446</v>
          </cell>
          <cell r="AP222">
            <v>27.109784112631672</v>
          </cell>
          <cell r="AQ222">
            <v>24.110931680872724</v>
          </cell>
          <cell r="AR222">
            <v>23.363538668061267</v>
          </cell>
          <cell r="AS222">
            <v>23.397967694961025</v>
          </cell>
          <cell r="AT222">
            <v>24.00914451456721</v>
          </cell>
          <cell r="AU222">
            <v>22.084144828901316</v>
          </cell>
          <cell r="AV222">
            <v>20.275271815688683</v>
          </cell>
          <cell r="AW222">
            <v>19.441019829487942</v>
          </cell>
          <cell r="AX222">
            <v>16.325817363757025</v>
          </cell>
          <cell r="AY222">
            <v>-100</v>
          </cell>
        </row>
        <row r="223">
          <cell r="B223" t="str">
            <v>     v EUR</v>
          </cell>
          <cell r="O223">
            <v>29.74531745112344</v>
          </cell>
          <cell r="P223">
            <v>31.17367860888328</v>
          </cell>
          <cell r="Q223">
            <v>29.600150591773343</v>
          </cell>
          <cell r="R223">
            <v>28.390172871922857</v>
          </cell>
          <cell r="S223">
            <v>29.896564784978466</v>
          </cell>
          <cell r="T223">
            <v>29.90478526649224</v>
          </cell>
          <cell r="U223">
            <v>26.1907746335212</v>
          </cell>
          <cell r="V223">
            <v>25.72327128861683</v>
          </cell>
          <cell r="W223">
            <v>24.93018468328887</v>
          </cell>
          <cell r="X223">
            <v>27.818132891139243</v>
          </cell>
          <cell r="Y223">
            <v>26.674731603752548</v>
          </cell>
          <cell r="Z223">
            <v>24.26734235505525</v>
          </cell>
          <cell r="AA223">
            <v>23.9374543607544</v>
          </cell>
          <cell r="AB223">
            <v>22.70286954544423</v>
          </cell>
          <cell r="AC223">
            <v>21.386655018482713</v>
          </cell>
          <cell r="AD223">
            <v>20.678460605556893</v>
          </cell>
          <cell r="AE223">
            <v>20.160635933940085</v>
          </cell>
          <cell r="AF223">
            <v>20.34160066908781</v>
          </cell>
          <cell r="AG223">
            <v>23.932780285945412</v>
          </cell>
          <cell r="AH223">
            <v>23.011724703587518</v>
          </cell>
          <cell r="AI223">
            <v>23.927294470353644</v>
          </cell>
          <cell r="AJ223">
            <v>21.642094222973896</v>
          </cell>
          <cell r="AK223">
            <v>22.560933999699955</v>
          </cell>
          <cell r="AL223">
            <v>23.059328050480417</v>
          </cell>
          <cell r="AM223">
            <v>24.631920388834146</v>
          </cell>
          <cell r="AN223">
            <v>25.910982322478986</v>
          </cell>
          <cell r="AO223">
            <v>26.615969514114866</v>
          </cell>
          <cell r="AP223">
            <v>27.060856149822428</v>
          </cell>
          <cell r="AQ223">
            <v>24.223031625012027</v>
          </cell>
          <cell r="AR223">
            <v>23.486020279293257</v>
          </cell>
          <cell r="AS223">
            <v>23.2613937110647</v>
          </cell>
          <cell r="AT223">
            <v>23.86923594638435</v>
          </cell>
          <cell r="AU223">
            <v>21.886662084012443</v>
          </cell>
          <cell r="AV223">
            <v>19.9696122176549</v>
          </cell>
          <cell r="AW223">
            <v>19.299958561633318</v>
          </cell>
          <cell r="AX223">
            <v>16.35845180970317</v>
          </cell>
          <cell r="AY223">
            <v>-100</v>
          </cell>
        </row>
        <row r="224">
          <cell r="B224" t="str">
            <v>     v ostatných cudzích menách</v>
          </cell>
          <cell r="O224">
            <v>-20.664472565564523</v>
          </cell>
          <cell r="P224">
            <v>-15.757444737729656</v>
          </cell>
          <cell r="Q224">
            <v>-6.137418212807518</v>
          </cell>
          <cell r="R224">
            <v>-2.4969806859917014</v>
          </cell>
          <cell r="S224">
            <v>-6.088773376275213</v>
          </cell>
          <cell r="T224">
            <v>-3.9421055611501714</v>
          </cell>
          <cell r="U224">
            <v>-14.930609312707261</v>
          </cell>
          <cell r="V224">
            <v>0.07854538569173997</v>
          </cell>
          <cell r="W224">
            <v>-1.6970424317514414</v>
          </cell>
          <cell r="X224">
            <v>4.291650798330139</v>
          </cell>
          <cell r="Y224">
            <v>11.018785291264138</v>
          </cell>
          <cell r="Z224">
            <v>-0.5231569745302522</v>
          </cell>
          <cell r="AA224">
            <v>16.42593530195211</v>
          </cell>
          <cell r="AB224">
            <v>32.41249955684714</v>
          </cell>
          <cell r="AC224">
            <v>39.0496258981797</v>
          </cell>
          <cell r="AD224">
            <v>51.60890003530923</v>
          </cell>
          <cell r="AE224">
            <v>56.37011367433189</v>
          </cell>
          <cell r="AF224">
            <v>54.569956841740236</v>
          </cell>
          <cell r="AG224">
            <v>42.01852298351719</v>
          </cell>
          <cell r="AH224">
            <v>40.452802351352915</v>
          </cell>
          <cell r="AI224">
            <v>30.95283324839116</v>
          </cell>
          <cell r="AJ224">
            <v>25.391209250076102</v>
          </cell>
          <cell r="AK224">
            <v>27.876306162665614</v>
          </cell>
          <cell r="AL224">
            <v>41.7224263065512</v>
          </cell>
          <cell r="AM224">
            <v>60.85421795322017</v>
          </cell>
          <cell r="AN224">
            <v>34.7435005043811</v>
          </cell>
          <cell r="AO224">
            <v>20.249825991417936</v>
          </cell>
          <cell r="AP224">
            <v>29.961864929646765</v>
          </cell>
          <cell r="AQ224">
            <v>17.60845695148825</v>
          </cell>
          <cell r="AR224">
            <v>16.389304787686143</v>
          </cell>
          <cell r="AS224">
            <v>32.66796287620056</v>
          </cell>
          <cell r="AT224">
            <v>33.74519754635935</v>
          </cell>
          <cell r="AU224">
            <v>36.52284121480426</v>
          </cell>
          <cell r="AV224">
            <v>43.05628928901649</v>
          </cell>
          <cell r="AW224">
            <v>29.68900953680574</v>
          </cell>
          <cell r="AX224">
            <v>14.140744946005967</v>
          </cell>
          <cell r="AY224">
            <v>-100</v>
          </cell>
        </row>
        <row r="226">
          <cell r="B226" t="str">
            <v>Pohľadávky PFI voči súkromnému sektoru</v>
          </cell>
          <cell r="O226">
            <v>28.6740640044859</v>
          </cell>
          <cell r="P226">
            <v>30.204614671387105</v>
          </cell>
          <cell r="Q226">
            <v>28.920761444941377</v>
          </cell>
          <cell r="R226">
            <v>27.844600586316105</v>
          </cell>
          <cell r="S226">
            <v>29.249042022448435</v>
          </cell>
          <cell r="T226">
            <v>29.290289618083165</v>
          </cell>
          <cell r="U226">
            <v>25.421206567040812</v>
          </cell>
          <cell r="V226">
            <v>25.324120096912267</v>
          </cell>
          <cell r="W226">
            <v>24.499267162842216</v>
          </cell>
          <cell r="X226">
            <v>27.44872318772198</v>
          </cell>
          <cell r="Y226">
            <v>26.442556747904078</v>
          </cell>
          <cell r="Z226">
            <v>23.872132862087554</v>
          </cell>
          <cell r="AA226">
            <v>23.839034711518607</v>
          </cell>
          <cell r="AB226">
            <v>22.832587269031833</v>
          </cell>
          <cell r="AC226">
            <v>21.63112581473736</v>
          </cell>
          <cell r="AD226">
            <v>21.095134390068452</v>
          </cell>
          <cell r="AE226">
            <v>20.634050801605014</v>
          </cell>
          <cell r="AF226">
            <v>20.80329360333654</v>
          </cell>
          <cell r="AG226">
            <v>24.162351806825995</v>
          </cell>
          <cell r="AH226">
            <v>23.22850460003933</v>
          </cell>
          <cell r="AI226">
            <v>24.017067862196356</v>
          </cell>
          <cell r="AJ226">
            <v>21.690266161674415</v>
          </cell>
          <cell r="AK226">
            <v>22.6301446199151</v>
          </cell>
          <cell r="AL226">
            <v>23.29825999338607</v>
          </cell>
          <cell r="AM226">
            <v>25.078112832005388</v>
          </cell>
          <cell r="AN226">
            <v>26.038185090407822</v>
          </cell>
          <cell r="AO226">
            <v>26.515238140147446</v>
          </cell>
          <cell r="AP226">
            <v>27.109784112631672</v>
          </cell>
          <cell r="AQ226">
            <v>24.110931680872724</v>
          </cell>
          <cell r="AR226">
            <v>23.363538668061267</v>
          </cell>
          <cell r="AS226">
            <v>23.397967694961025</v>
          </cell>
          <cell r="AT226">
            <v>24.00914451456721</v>
          </cell>
          <cell r="AU226">
            <v>22.084144828901316</v>
          </cell>
          <cell r="AV226">
            <v>20.275271815688683</v>
          </cell>
          <cell r="AW226">
            <v>19.441019829487942</v>
          </cell>
          <cell r="AX226">
            <v>16.325817363757025</v>
          </cell>
          <cell r="AY226">
            <v>-100</v>
          </cell>
        </row>
        <row r="227">
          <cell r="B227" t="str">
            <v>     do 1 roka</v>
          </cell>
          <cell r="O227">
            <v>23.862532629284416</v>
          </cell>
          <cell r="P227">
            <v>29.76024767194926</v>
          </cell>
          <cell r="Q227">
            <v>23.91537544632598</v>
          </cell>
          <cell r="R227">
            <v>19.684261879699676</v>
          </cell>
          <cell r="S227">
            <v>24.379452492657478</v>
          </cell>
          <cell r="T227">
            <v>26.562992904361522</v>
          </cell>
          <cell r="U227">
            <v>19.713488464868092</v>
          </cell>
          <cell r="V227">
            <v>18.59163359691584</v>
          </cell>
          <cell r="W227">
            <v>22.05050784021209</v>
          </cell>
          <cell r="X227">
            <v>26.710607287253097</v>
          </cell>
          <cell r="Y227">
            <v>22.58234087713933</v>
          </cell>
          <cell r="Z227">
            <v>18.91579647496829</v>
          </cell>
          <cell r="AA227">
            <v>18.52233715553872</v>
          </cell>
          <cell r="AB227">
            <v>19.589736130552254</v>
          </cell>
          <cell r="AC227">
            <v>22.42583006134838</v>
          </cell>
          <cell r="AD227">
            <v>19.105342659013218</v>
          </cell>
          <cell r="AE227">
            <v>15.205033059902235</v>
          </cell>
          <cell r="AF227">
            <v>18.273294209430063</v>
          </cell>
          <cell r="AG227">
            <v>23.050007375623707</v>
          </cell>
          <cell r="AH227">
            <v>21.330910251494856</v>
          </cell>
          <cell r="AI227">
            <v>20.412449793873932</v>
          </cell>
          <cell r="AJ227">
            <v>19.51817344126718</v>
          </cell>
          <cell r="AK227">
            <v>23.423314614344036</v>
          </cell>
          <cell r="AL227">
            <v>24.48843991327135</v>
          </cell>
          <cell r="AM227">
            <v>28.177601311742762</v>
          </cell>
          <cell r="AN227">
            <v>27.641577874513672</v>
          </cell>
          <cell r="AO227">
            <v>26.646944231345444</v>
          </cell>
          <cell r="AP227">
            <v>29.269879739823466</v>
          </cell>
          <cell r="AQ227">
            <v>23.851153872564353</v>
          </cell>
          <cell r="AR227">
            <v>18.92427192267425</v>
          </cell>
          <cell r="AS227">
            <v>20.48205141646757</v>
          </cell>
          <cell r="AT227">
            <v>23.15594263132934</v>
          </cell>
          <cell r="AU227">
            <v>17.705237215644388</v>
          </cell>
          <cell r="AV227">
            <v>13.077278109333918</v>
          </cell>
          <cell r="AW227">
            <v>11.17217612341878</v>
          </cell>
          <cell r="AX227">
            <v>5.4185885274222585</v>
          </cell>
          <cell r="AY227">
            <v>-100</v>
          </cell>
        </row>
        <row r="228">
          <cell r="B228" t="str">
            <v>     od 1 do 5 rokov vrátane</v>
          </cell>
          <cell r="O228">
            <v>9.137938456344472</v>
          </cell>
          <cell r="P228">
            <v>7.253316357129648</v>
          </cell>
          <cell r="Q228">
            <v>11.356911748441206</v>
          </cell>
          <cell r="R228">
            <v>15.230456634940609</v>
          </cell>
          <cell r="S228">
            <v>18.735390712224387</v>
          </cell>
          <cell r="T228">
            <v>17.051820196901033</v>
          </cell>
          <cell r="U228">
            <v>13.522358520474924</v>
          </cell>
          <cell r="V228">
            <v>14.726950991653737</v>
          </cell>
          <cell r="W228">
            <v>9.441780626342108</v>
          </cell>
          <cell r="X228">
            <v>13.967864758741428</v>
          </cell>
          <cell r="Y228">
            <v>16.252482721598554</v>
          </cell>
          <cell r="Z228">
            <v>14.191350120641232</v>
          </cell>
          <cell r="AA228">
            <v>14.095110419680282</v>
          </cell>
          <cell r="AB228">
            <v>14.95971589602189</v>
          </cell>
          <cell r="AC228">
            <v>9.703341910749884</v>
          </cell>
          <cell r="AD228">
            <v>6.934520849227027</v>
          </cell>
          <cell r="AE228">
            <v>3.3375586509827286</v>
          </cell>
          <cell r="AF228">
            <v>2.284446034194403</v>
          </cell>
          <cell r="AG228">
            <v>7.597305350150691</v>
          </cell>
          <cell r="AH228">
            <v>6.221934491679676</v>
          </cell>
          <cell r="AI228">
            <v>11.076692450300186</v>
          </cell>
          <cell r="AJ228">
            <v>6.1425943031454295</v>
          </cell>
          <cell r="AK228">
            <v>6.468636203889048</v>
          </cell>
          <cell r="AL228">
            <v>10.580302088619263</v>
          </cell>
          <cell r="AM228">
            <v>13.402679138887308</v>
          </cell>
          <cell r="AN228">
            <v>12.387087390111319</v>
          </cell>
          <cell r="AO228">
            <v>14.330424475778813</v>
          </cell>
          <cell r="AP228">
            <v>17.12980748294075</v>
          </cell>
          <cell r="AQ228">
            <v>15.07556837153399</v>
          </cell>
          <cell r="AR228">
            <v>17.09481950023101</v>
          </cell>
          <cell r="AS228">
            <v>16.71053492341781</v>
          </cell>
          <cell r="AT228">
            <v>17.483413026297328</v>
          </cell>
          <cell r="AU228">
            <v>17.38383287184189</v>
          </cell>
          <cell r="AV228">
            <v>15.624668082411048</v>
          </cell>
          <cell r="AW228">
            <v>14.570971653465108</v>
          </cell>
          <cell r="AX228">
            <v>11.025116598356448</v>
          </cell>
          <cell r="AY228">
            <v>-100</v>
          </cell>
        </row>
        <row r="229">
          <cell r="B229" t="str">
            <v>     nad 5 rokov</v>
          </cell>
          <cell r="O229">
            <v>45.827017085248656</v>
          </cell>
          <cell r="P229">
            <v>46.0775693429884</v>
          </cell>
          <cell r="Q229">
            <v>44.18954007567697</v>
          </cell>
          <cell r="R229">
            <v>41.877984588155016</v>
          </cell>
          <cell r="S229">
            <v>39.40743806946415</v>
          </cell>
          <cell r="T229">
            <v>38.5876584477559</v>
          </cell>
          <cell r="U229">
            <v>36.60815162305943</v>
          </cell>
          <cell r="V229">
            <v>36.318386373720415</v>
          </cell>
          <cell r="W229">
            <v>34.54655017564423</v>
          </cell>
          <cell r="X229">
            <v>35.29345899296777</v>
          </cell>
          <cell r="Y229">
            <v>34.548410885448675</v>
          </cell>
          <cell r="Z229">
            <v>32.26514621568421</v>
          </cell>
          <cell r="AA229">
            <v>32.45804082950585</v>
          </cell>
          <cell r="AB229">
            <v>28.962042763721712</v>
          </cell>
          <cell r="AC229">
            <v>27.06059345764686</v>
          </cell>
          <cell r="AD229">
            <v>29.377469489668783</v>
          </cell>
          <cell r="AE229">
            <v>33.31565044708137</v>
          </cell>
          <cell r="AF229">
            <v>31.780441509250295</v>
          </cell>
          <cell r="AG229">
            <v>32.85146588327535</v>
          </cell>
          <cell r="AH229">
            <v>32.55430639674174</v>
          </cell>
          <cell r="AI229">
            <v>32.1701508392357</v>
          </cell>
          <cell r="AJ229">
            <v>30.23419261671191</v>
          </cell>
          <cell r="AK229">
            <v>29.48416069934305</v>
          </cell>
          <cell r="AL229">
            <v>28.155599619170232</v>
          </cell>
          <cell r="AM229">
            <v>28.256701139159077</v>
          </cell>
          <cell r="AN229">
            <v>31.067220136852995</v>
          </cell>
          <cell r="AO229">
            <v>31.688545782413655</v>
          </cell>
          <cell r="AP229">
            <v>29.854702447580763</v>
          </cell>
          <cell r="AQ229">
            <v>27.864912073782605</v>
          </cell>
          <cell r="AR229">
            <v>28.58279366315537</v>
          </cell>
          <cell r="AS229">
            <v>27.78656259596299</v>
          </cell>
          <cell r="AT229">
            <v>27.004243621613583</v>
          </cell>
          <cell r="AU229">
            <v>26.47295974593007</v>
          </cell>
          <cell r="AV229">
            <v>26.344000157141608</v>
          </cell>
          <cell r="AW229">
            <v>26.346333485421297</v>
          </cell>
          <cell r="AX229">
            <v>24.977506364208807</v>
          </cell>
          <cell r="AY229">
            <v>-100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FI"/>
      <sheetName val="HH"/>
      <sheetName val="výstup_M3_hh"/>
      <sheetName val="výstup_M3_nfi"/>
      <sheetName val="Vklady celkom"/>
      <sheetName val="Priloha"/>
      <sheetName val="Vklady PS"/>
      <sheetName val="Chart1"/>
      <sheetName val="Chart2"/>
      <sheetName val="Chart3"/>
    </sheetNames>
    <sheetDataSet>
      <sheetData sheetId="0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213751600</v>
          </cell>
          <cell r="D6">
            <v>212982400</v>
          </cell>
          <cell r="E6">
            <v>213058590</v>
          </cell>
          <cell r="F6">
            <v>219611288</v>
          </cell>
          <cell r="G6">
            <v>209651309</v>
          </cell>
          <cell r="H6">
            <v>209853392</v>
          </cell>
          <cell r="I6">
            <v>212711468</v>
          </cell>
          <cell r="J6">
            <v>216495252</v>
          </cell>
          <cell r="K6">
            <v>220982561</v>
          </cell>
          <cell r="L6">
            <v>230156206</v>
          </cell>
          <cell r="M6">
            <v>232482947</v>
          </cell>
          <cell r="N6">
            <v>257389901</v>
          </cell>
          <cell r="O6">
            <v>243338820</v>
          </cell>
          <cell r="P6">
            <v>247346140</v>
          </cell>
          <cell r="Q6">
            <v>247856779</v>
          </cell>
          <cell r="R6">
            <v>251442851</v>
          </cell>
          <cell r="S6">
            <v>243542251</v>
          </cell>
          <cell r="T6">
            <v>240113140</v>
          </cell>
          <cell r="U6">
            <v>246945468</v>
          </cell>
          <cell r="V6">
            <v>258682175</v>
          </cell>
          <cell r="W6">
            <v>252762553</v>
          </cell>
          <cell r="X6">
            <v>268385172</v>
          </cell>
          <cell r="Y6">
            <v>280546530</v>
          </cell>
          <cell r="Z6">
            <v>297902879</v>
          </cell>
          <cell r="AA6">
            <v>288341630</v>
          </cell>
          <cell r="AB6">
            <v>295849516</v>
          </cell>
          <cell r="AC6">
            <v>301733287</v>
          </cell>
          <cell r="AD6">
            <v>301228326</v>
          </cell>
          <cell r="AE6">
            <v>306698894</v>
          </cell>
          <cell r="AF6">
            <v>310534681</v>
          </cell>
          <cell r="AG6">
            <v>291452421</v>
          </cell>
          <cell r="AH6">
            <v>305295405</v>
          </cell>
          <cell r="AI6">
            <v>308134717</v>
          </cell>
          <cell r="AJ6">
            <v>309838816</v>
          </cell>
          <cell r="AK6">
            <v>299348475</v>
          </cell>
          <cell r="AL6">
            <v>325825913</v>
          </cell>
          <cell r="AM6">
            <v>308157234</v>
          </cell>
          <cell r="AN6">
            <v>311629985</v>
          </cell>
          <cell r="AO6">
            <v>301860549</v>
          </cell>
          <cell r="AP6">
            <v>298724426</v>
          </cell>
          <cell r="AQ6">
            <v>311696531</v>
          </cell>
          <cell r="AR6">
            <v>289201309</v>
          </cell>
          <cell r="AS6">
            <v>292444709</v>
          </cell>
          <cell r="AT6">
            <v>299370525</v>
          </cell>
          <cell r="AU6">
            <v>295546168</v>
          </cell>
          <cell r="AV6">
            <v>280318082</v>
          </cell>
          <cell r="AW6">
            <v>288010707</v>
          </cell>
          <cell r="AX6">
            <v>317423960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170772194</v>
          </cell>
          <cell r="D9">
            <v>175752091</v>
          </cell>
          <cell r="E9">
            <v>177953206</v>
          </cell>
          <cell r="F9">
            <v>184996305</v>
          </cell>
          <cell r="G9">
            <v>176023410</v>
          </cell>
          <cell r="H9">
            <v>172308091</v>
          </cell>
          <cell r="I9">
            <v>173803092</v>
          </cell>
          <cell r="J9">
            <v>175869592</v>
          </cell>
          <cell r="K9">
            <v>178130277</v>
          </cell>
          <cell r="L9">
            <v>186615325</v>
          </cell>
          <cell r="M9">
            <v>186031495</v>
          </cell>
          <cell r="N9">
            <v>204207162</v>
          </cell>
          <cell r="O9">
            <v>192015914</v>
          </cell>
          <cell r="P9">
            <v>197110211</v>
          </cell>
          <cell r="Q9">
            <v>200332797</v>
          </cell>
          <cell r="R9">
            <v>200955131</v>
          </cell>
          <cell r="S9">
            <v>195268230</v>
          </cell>
          <cell r="T9">
            <v>195061276</v>
          </cell>
          <cell r="U9">
            <v>199166888</v>
          </cell>
          <cell r="V9">
            <v>208365489</v>
          </cell>
          <cell r="W9">
            <v>202207982</v>
          </cell>
          <cell r="X9">
            <v>211583563</v>
          </cell>
          <cell r="Y9">
            <v>222991041</v>
          </cell>
          <cell r="Z9">
            <v>241274941</v>
          </cell>
          <cell r="AA9">
            <v>232807209</v>
          </cell>
          <cell r="AB9">
            <v>237216735</v>
          </cell>
          <cell r="AC9">
            <v>241509140</v>
          </cell>
          <cell r="AD9">
            <v>246429250</v>
          </cell>
          <cell r="AE9">
            <v>252162260</v>
          </cell>
          <cell r="AF9">
            <v>256693946</v>
          </cell>
          <cell r="AG9">
            <v>231820853</v>
          </cell>
          <cell r="AH9">
            <v>242961228</v>
          </cell>
          <cell r="AI9">
            <v>243734825</v>
          </cell>
          <cell r="AJ9">
            <v>252900485</v>
          </cell>
          <cell r="AK9">
            <v>243094133</v>
          </cell>
          <cell r="AL9">
            <v>264779821</v>
          </cell>
          <cell r="AM9">
            <v>249503872</v>
          </cell>
          <cell r="AN9">
            <v>251065809</v>
          </cell>
          <cell r="AO9">
            <v>244297841</v>
          </cell>
          <cell r="AP9">
            <v>243751151</v>
          </cell>
          <cell r="AQ9">
            <v>257614703</v>
          </cell>
          <cell r="AR9">
            <v>237836348</v>
          </cell>
          <cell r="AS9">
            <v>240689565</v>
          </cell>
          <cell r="AT9">
            <v>245846144</v>
          </cell>
          <cell r="AU9">
            <v>241544835</v>
          </cell>
          <cell r="AV9">
            <v>228876539</v>
          </cell>
          <cell r="AW9">
            <v>233521482</v>
          </cell>
          <cell r="AX9">
            <v>259034274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89472385</v>
          </cell>
          <cell r="D10">
            <v>109217471</v>
          </cell>
          <cell r="E10">
            <v>97476282</v>
          </cell>
          <cell r="F10">
            <v>88002000</v>
          </cell>
          <cell r="G10">
            <v>97988989</v>
          </cell>
          <cell r="H10">
            <v>98747198</v>
          </cell>
          <cell r="I10">
            <v>93147240</v>
          </cell>
          <cell r="J10">
            <v>96550260</v>
          </cell>
          <cell r="K10">
            <v>97726422</v>
          </cell>
          <cell r="L10">
            <v>101616658</v>
          </cell>
          <cell r="M10">
            <v>106138806</v>
          </cell>
          <cell r="N10">
            <v>122409632</v>
          </cell>
          <cell r="O10">
            <v>113715028</v>
          </cell>
          <cell r="P10">
            <v>114686199</v>
          </cell>
          <cell r="Q10">
            <v>109734569</v>
          </cell>
          <cell r="R10">
            <v>102231823</v>
          </cell>
          <cell r="S10">
            <v>114321741</v>
          </cell>
          <cell r="T10">
            <v>119802101</v>
          </cell>
          <cell r="U10">
            <v>119727901</v>
          </cell>
          <cell r="V10">
            <v>113145482</v>
          </cell>
          <cell r="W10">
            <v>112399332</v>
          </cell>
          <cell r="X10">
            <v>113309484</v>
          </cell>
          <cell r="Y10">
            <v>125416255</v>
          </cell>
          <cell r="Z10">
            <v>138580123</v>
          </cell>
          <cell r="AA10">
            <v>124916670</v>
          </cell>
          <cell r="AB10">
            <v>127507133</v>
          </cell>
          <cell r="AC10">
            <v>129167367</v>
          </cell>
          <cell r="AD10">
            <v>122851474</v>
          </cell>
          <cell r="AE10">
            <v>130850545</v>
          </cell>
          <cell r="AF10">
            <v>134160169</v>
          </cell>
          <cell r="AG10">
            <v>129094050</v>
          </cell>
          <cell r="AH10">
            <v>132216904</v>
          </cell>
          <cell r="AI10">
            <v>128168463</v>
          </cell>
          <cell r="AJ10">
            <v>122757227</v>
          </cell>
          <cell r="AK10">
            <v>137006986</v>
          </cell>
          <cell r="AL10">
            <v>160771064</v>
          </cell>
          <cell r="AM10">
            <v>139479547</v>
          </cell>
          <cell r="AN10">
            <v>138451516</v>
          </cell>
          <cell r="AO10">
            <v>139316962</v>
          </cell>
          <cell r="AP10">
            <v>123463109</v>
          </cell>
          <cell r="AQ10">
            <v>140282916</v>
          </cell>
          <cell r="AR10">
            <v>137537599</v>
          </cell>
          <cell r="AS10">
            <v>129450438</v>
          </cell>
          <cell r="AT10">
            <v>123251102</v>
          </cell>
          <cell r="AU10">
            <v>132918184</v>
          </cell>
          <cell r="AV10">
            <v>130230246</v>
          </cell>
          <cell r="AW10">
            <v>138323356</v>
          </cell>
          <cell r="AX10">
            <v>165353771</v>
          </cell>
          <cell r="AY10" t="str">
            <v>11.    Vklady a prijaté úvery</v>
          </cell>
          <cell r="AZ10">
            <v>8801366</v>
          </cell>
          <cell r="BA10">
            <v>8773565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81091118</v>
          </cell>
          <cell r="D11">
            <v>66307875</v>
          </cell>
          <cell r="E11">
            <v>80255912</v>
          </cell>
          <cell r="F11">
            <v>96787563</v>
          </cell>
          <cell r="G11">
            <v>77835104</v>
          </cell>
          <cell r="H11">
            <v>73372440</v>
          </cell>
          <cell r="I11">
            <v>80469155</v>
          </cell>
          <cell r="J11">
            <v>79123925</v>
          </cell>
          <cell r="K11">
            <v>80207718</v>
          </cell>
          <cell r="L11">
            <v>84809440</v>
          </cell>
          <cell r="M11">
            <v>79749312</v>
          </cell>
          <cell r="N11">
            <v>81649086</v>
          </cell>
          <cell r="O11">
            <v>78121283</v>
          </cell>
          <cell r="P11">
            <v>82232721</v>
          </cell>
          <cell r="Q11">
            <v>90434108</v>
          </cell>
          <cell r="R11">
            <v>98551362</v>
          </cell>
          <cell r="S11">
            <v>80769504</v>
          </cell>
          <cell r="T11">
            <v>75069273</v>
          </cell>
          <cell r="U11">
            <v>79246844</v>
          </cell>
          <cell r="V11">
            <v>95019209</v>
          </cell>
          <cell r="W11">
            <v>89606250</v>
          </cell>
          <cell r="X11">
            <v>98074381</v>
          </cell>
          <cell r="Y11">
            <v>97374423</v>
          </cell>
          <cell r="Z11">
            <v>102504814</v>
          </cell>
          <cell r="AA11">
            <v>107682209</v>
          </cell>
          <cell r="AB11">
            <v>109507609</v>
          </cell>
          <cell r="AC11">
            <v>112150435</v>
          </cell>
          <cell r="AD11">
            <v>123394839</v>
          </cell>
          <cell r="AE11">
            <v>121116462</v>
          </cell>
          <cell r="AF11">
            <v>122343590</v>
          </cell>
          <cell r="AG11">
            <v>102547396</v>
          </cell>
          <cell r="AH11">
            <v>110555162</v>
          </cell>
          <cell r="AI11">
            <v>115374842</v>
          </cell>
          <cell r="AJ11">
            <v>129948129</v>
          </cell>
          <cell r="AK11">
            <v>105891486</v>
          </cell>
          <cell r="AL11">
            <v>103822874</v>
          </cell>
          <cell r="AM11">
            <v>109824768</v>
          </cell>
          <cell r="AN11">
            <v>112513314</v>
          </cell>
          <cell r="AO11">
            <v>104880000</v>
          </cell>
          <cell r="AP11">
            <v>120188463</v>
          </cell>
          <cell r="AQ11">
            <v>117227908</v>
          </cell>
          <cell r="AR11">
            <v>100187018</v>
          </cell>
          <cell r="AS11">
            <v>111124955</v>
          </cell>
          <cell r="AT11">
            <v>122500805</v>
          </cell>
          <cell r="AU11">
            <v>108535479</v>
          </cell>
          <cell r="AV11">
            <v>98567875</v>
          </cell>
          <cell r="AW11">
            <v>95120162</v>
          </cell>
          <cell r="AX11">
            <v>93601147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80512094</v>
          </cell>
          <cell r="D12">
            <v>65722175</v>
          </cell>
          <cell r="E12">
            <v>79980170</v>
          </cell>
          <cell r="F12">
            <v>96489454</v>
          </cell>
          <cell r="G12">
            <v>77503064</v>
          </cell>
          <cell r="H12">
            <v>73088884</v>
          </cell>
          <cell r="I12">
            <v>80166036</v>
          </cell>
          <cell r="J12">
            <v>78814117</v>
          </cell>
          <cell r="K12">
            <v>79895531</v>
          </cell>
          <cell r="L12">
            <v>84482759</v>
          </cell>
          <cell r="M12">
            <v>79418637</v>
          </cell>
          <cell r="N12">
            <v>81272891</v>
          </cell>
          <cell r="O12">
            <v>77728638</v>
          </cell>
          <cell r="P12">
            <v>81831293</v>
          </cell>
          <cell r="Q12">
            <v>89966893</v>
          </cell>
          <cell r="R12">
            <v>98077882</v>
          </cell>
          <cell r="S12">
            <v>80289415</v>
          </cell>
          <cell r="T12">
            <v>74576137</v>
          </cell>
          <cell r="U12">
            <v>78494111</v>
          </cell>
          <cell r="V12">
            <v>94326501</v>
          </cell>
          <cell r="W12">
            <v>88902096</v>
          </cell>
          <cell r="X12">
            <v>97408128</v>
          </cell>
          <cell r="Y12">
            <v>96621197</v>
          </cell>
          <cell r="Z12">
            <v>101766542</v>
          </cell>
          <cell r="AA12">
            <v>106933847</v>
          </cell>
          <cell r="AB12">
            <v>108854409</v>
          </cell>
          <cell r="AC12">
            <v>111493864</v>
          </cell>
          <cell r="AD12">
            <v>122926900</v>
          </cell>
          <cell r="AE12">
            <v>120720604</v>
          </cell>
          <cell r="AF12">
            <v>121932034</v>
          </cell>
          <cell r="AG12">
            <v>102116709</v>
          </cell>
          <cell r="AH12">
            <v>110109329</v>
          </cell>
          <cell r="AI12">
            <v>114921429</v>
          </cell>
          <cell r="AJ12">
            <v>129480466</v>
          </cell>
          <cell r="AK12">
            <v>105144868</v>
          </cell>
          <cell r="AL12">
            <v>103029828</v>
          </cell>
          <cell r="AM12">
            <v>109053516</v>
          </cell>
          <cell r="AN12">
            <v>111729880</v>
          </cell>
          <cell r="AO12">
            <v>104089547</v>
          </cell>
          <cell r="AP12">
            <v>119427296</v>
          </cell>
          <cell r="AQ12">
            <v>116488693</v>
          </cell>
          <cell r="AR12">
            <v>99169844</v>
          </cell>
          <cell r="AS12">
            <v>110103434</v>
          </cell>
          <cell r="AT12">
            <v>121309495</v>
          </cell>
          <cell r="AU12">
            <v>107376770</v>
          </cell>
          <cell r="AV12">
            <v>97542177</v>
          </cell>
          <cell r="AW12">
            <v>93965354</v>
          </cell>
          <cell r="AX12">
            <v>92429324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73857</v>
          </cell>
          <cell r="D13">
            <v>74549</v>
          </cell>
          <cell r="E13">
            <v>88480</v>
          </cell>
          <cell r="F13">
            <v>115571</v>
          </cell>
          <cell r="G13">
            <v>156419</v>
          </cell>
          <cell r="H13">
            <v>114231</v>
          </cell>
          <cell r="I13">
            <v>119698</v>
          </cell>
          <cell r="J13">
            <v>117051</v>
          </cell>
          <cell r="K13">
            <v>115701</v>
          </cell>
          <cell r="L13">
            <v>119237</v>
          </cell>
          <cell r="M13">
            <v>108492</v>
          </cell>
          <cell r="N13">
            <v>128566</v>
          </cell>
          <cell r="O13">
            <v>117345</v>
          </cell>
          <cell r="P13">
            <v>116762</v>
          </cell>
          <cell r="Q13">
            <v>133557</v>
          </cell>
          <cell r="R13">
            <v>134797</v>
          </cell>
          <cell r="S13">
            <v>132407</v>
          </cell>
          <cell r="T13">
            <v>143157</v>
          </cell>
          <cell r="U13">
            <v>148032</v>
          </cell>
          <cell r="V13">
            <v>136612</v>
          </cell>
          <cell r="W13">
            <v>131419</v>
          </cell>
          <cell r="X13">
            <v>130915</v>
          </cell>
          <cell r="Y13">
            <v>206602</v>
          </cell>
          <cell r="Z13">
            <v>175968</v>
          </cell>
          <cell r="AA13">
            <v>182783</v>
          </cell>
          <cell r="AB13">
            <v>181824</v>
          </cell>
          <cell r="AC13">
            <v>185658</v>
          </cell>
          <cell r="AD13">
            <v>126308</v>
          </cell>
          <cell r="AE13">
            <v>44075</v>
          </cell>
          <cell r="AF13">
            <v>44581</v>
          </cell>
          <cell r="AG13">
            <v>57276</v>
          </cell>
          <cell r="AH13">
            <v>58359</v>
          </cell>
          <cell r="AI13">
            <v>65883</v>
          </cell>
          <cell r="AJ13">
            <v>72624</v>
          </cell>
          <cell r="AK13">
            <v>88555</v>
          </cell>
          <cell r="AL13">
            <v>89968</v>
          </cell>
          <cell r="AM13">
            <v>92608</v>
          </cell>
          <cell r="AN13">
            <v>92853</v>
          </cell>
          <cell r="AO13">
            <v>92857</v>
          </cell>
          <cell r="AP13">
            <v>85470</v>
          </cell>
          <cell r="AQ13">
            <v>82626</v>
          </cell>
          <cell r="AR13">
            <v>123290</v>
          </cell>
          <cell r="AS13">
            <v>115415</v>
          </cell>
          <cell r="AT13">
            <v>493495</v>
          </cell>
          <cell r="AU13">
            <v>359293</v>
          </cell>
          <cell r="AV13">
            <v>337114</v>
          </cell>
          <cell r="AW13">
            <v>456413</v>
          </cell>
          <cell r="AX13">
            <v>449592</v>
          </cell>
          <cell r="AY13" t="str">
            <v>11e.   Vklady a prijaté úvery v EUR</v>
          </cell>
          <cell r="AZ13">
            <v>8444330</v>
          </cell>
          <cell r="BA13">
            <v>8456093</v>
          </cell>
        </row>
        <row r="14">
          <cell r="A14">
            <v>14</v>
          </cell>
          <cell r="B14" t="str">
            <v>                     nad 2 roky</v>
          </cell>
          <cell r="C14">
            <v>505167</v>
          </cell>
          <cell r="D14">
            <v>511151</v>
          </cell>
          <cell r="E14">
            <v>187262</v>
          </cell>
          <cell r="F14">
            <v>182538</v>
          </cell>
          <cell r="G14">
            <v>175621</v>
          </cell>
          <cell r="H14">
            <v>169325</v>
          </cell>
          <cell r="I14">
            <v>183421</v>
          </cell>
          <cell r="J14">
            <v>192757</v>
          </cell>
          <cell r="K14">
            <v>196486</v>
          </cell>
          <cell r="L14">
            <v>207444</v>
          </cell>
          <cell r="M14">
            <v>222183</v>
          </cell>
          <cell r="N14">
            <v>247629</v>
          </cell>
          <cell r="O14">
            <v>275300</v>
          </cell>
          <cell r="P14">
            <v>284666</v>
          </cell>
          <cell r="Q14">
            <v>333658</v>
          </cell>
          <cell r="R14">
            <v>338683</v>
          </cell>
          <cell r="S14">
            <v>347682</v>
          </cell>
          <cell r="T14">
            <v>349979</v>
          </cell>
          <cell r="U14">
            <v>604701</v>
          </cell>
          <cell r="V14">
            <v>556096</v>
          </cell>
          <cell r="W14">
            <v>572735</v>
          </cell>
          <cell r="X14">
            <v>535338</v>
          </cell>
          <cell r="Y14">
            <v>546624</v>
          </cell>
          <cell r="Z14">
            <v>562304</v>
          </cell>
          <cell r="AA14">
            <v>565579</v>
          </cell>
          <cell r="AB14">
            <v>471376</v>
          </cell>
          <cell r="AC14">
            <v>470913</v>
          </cell>
          <cell r="AD14">
            <v>341631</v>
          </cell>
          <cell r="AE14">
            <v>351783</v>
          </cell>
          <cell r="AF14">
            <v>366975</v>
          </cell>
          <cell r="AG14">
            <v>373411</v>
          </cell>
          <cell r="AH14">
            <v>387474</v>
          </cell>
          <cell r="AI14">
            <v>387530</v>
          </cell>
          <cell r="AJ14">
            <v>395039</v>
          </cell>
          <cell r="AK14">
            <v>658063</v>
          </cell>
          <cell r="AL14">
            <v>703078</v>
          </cell>
          <cell r="AM14">
            <v>678644</v>
          </cell>
          <cell r="AN14">
            <v>690581</v>
          </cell>
          <cell r="AO14">
            <v>697596</v>
          </cell>
          <cell r="AP14">
            <v>675697</v>
          </cell>
          <cell r="AQ14">
            <v>656589</v>
          </cell>
          <cell r="AR14">
            <v>893884</v>
          </cell>
          <cell r="AS14">
            <v>906106</v>
          </cell>
          <cell r="AT14">
            <v>697815</v>
          </cell>
          <cell r="AU14">
            <v>799416</v>
          </cell>
          <cell r="AV14">
            <v>688584</v>
          </cell>
          <cell r="AW14">
            <v>698395</v>
          </cell>
          <cell r="AX14">
            <v>722231</v>
          </cell>
          <cell r="AY14" t="str">
            <v>11e.1  Vklady splatné na požiadanie v EUR</v>
          </cell>
          <cell r="AZ14">
            <v>5751983</v>
          </cell>
          <cell r="BA14">
            <v>5481312</v>
          </cell>
        </row>
        <row r="15">
          <cell r="A15">
            <v>15</v>
          </cell>
          <cell r="B15" t="str">
            <v>11s.3  S výpovednou lehotou v SKK</v>
          </cell>
          <cell r="C15">
            <v>208691</v>
          </cell>
          <cell r="D15">
            <v>226745</v>
          </cell>
          <cell r="E15">
            <v>221012</v>
          </cell>
          <cell r="F15">
            <v>206742</v>
          </cell>
          <cell r="G15">
            <v>199317</v>
          </cell>
          <cell r="H15">
            <v>188453</v>
          </cell>
          <cell r="I15">
            <v>186697</v>
          </cell>
          <cell r="J15">
            <v>195407</v>
          </cell>
          <cell r="K15">
            <v>196137</v>
          </cell>
          <cell r="L15">
            <v>189227</v>
          </cell>
          <cell r="M15">
            <v>143377</v>
          </cell>
          <cell r="N15">
            <v>148444</v>
          </cell>
          <cell r="O15">
            <v>179603</v>
          </cell>
          <cell r="P15">
            <v>191291</v>
          </cell>
          <cell r="Q15">
            <v>164120</v>
          </cell>
          <cell r="R15">
            <v>171946</v>
          </cell>
          <cell r="S15">
            <v>176985</v>
          </cell>
          <cell r="T15">
            <v>189902</v>
          </cell>
          <cell r="U15">
            <v>192143</v>
          </cell>
          <cell r="V15">
            <v>200798</v>
          </cell>
          <cell r="W15">
            <v>202400</v>
          </cell>
          <cell r="X15">
            <v>199698</v>
          </cell>
          <cell r="Y15">
            <v>200363</v>
          </cell>
          <cell r="Z15">
            <v>190004</v>
          </cell>
          <cell r="AA15">
            <v>208330</v>
          </cell>
          <cell r="AB15">
            <v>201993</v>
          </cell>
          <cell r="AC15">
            <v>191338</v>
          </cell>
          <cell r="AD15">
            <v>182937</v>
          </cell>
          <cell r="AE15">
            <v>195253</v>
          </cell>
          <cell r="AF15">
            <v>190187</v>
          </cell>
          <cell r="AG15">
            <v>179407</v>
          </cell>
          <cell r="AH15">
            <v>189162</v>
          </cell>
          <cell r="AI15">
            <v>191520</v>
          </cell>
          <cell r="AJ15">
            <v>195129</v>
          </cell>
          <cell r="AK15">
            <v>195661</v>
          </cell>
          <cell r="AL15">
            <v>185883</v>
          </cell>
          <cell r="AM15">
            <v>199557</v>
          </cell>
          <cell r="AN15">
            <v>100979</v>
          </cell>
          <cell r="AO15">
            <v>100879</v>
          </cell>
          <cell r="AP15">
            <v>99579</v>
          </cell>
          <cell r="AQ15">
            <v>103879</v>
          </cell>
          <cell r="AR15">
            <v>111731</v>
          </cell>
          <cell r="AS15">
            <v>114172</v>
          </cell>
          <cell r="AT15">
            <v>94237</v>
          </cell>
          <cell r="AU15">
            <v>91172</v>
          </cell>
          <cell r="AV15">
            <v>78418</v>
          </cell>
          <cell r="AW15">
            <v>77964</v>
          </cell>
          <cell r="AX15">
            <v>79356</v>
          </cell>
          <cell r="AY15" t="str">
            <v>11e.2  Vklady s dohodnutou splatnosťou v EUR</v>
          </cell>
          <cell r="AZ15">
            <v>2689734</v>
          </cell>
          <cell r="BA15">
            <v>2971446</v>
          </cell>
        </row>
        <row r="16">
          <cell r="A16">
            <v>16</v>
          </cell>
          <cell r="B16" t="str">
            <v>          v tom:  do 3 mesiacov vrátane</v>
          </cell>
          <cell r="C16">
            <v>190035</v>
          </cell>
          <cell r="D16">
            <v>208133</v>
          </cell>
          <cell r="E16">
            <v>203772</v>
          </cell>
          <cell r="F16">
            <v>189149</v>
          </cell>
          <cell r="G16">
            <v>181666</v>
          </cell>
          <cell r="H16">
            <v>171714</v>
          </cell>
          <cell r="I16">
            <v>169918</v>
          </cell>
          <cell r="J16">
            <v>178789</v>
          </cell>
          <cell r="K16">
            <v>179443</v>
          </cell>
          <cell r="L16">
            <v>171730</v>
          </cell>
          <cell r="M16">
            <v>132528</v>
          </cell>
          <cell r="N16">
            <v>138646</v>
          </cell>
          <cell r="O16">
            <v>169633</v>
          </cell>
          <cell r="P16">
            <v>179366</v>
          </cell>
          <cell r="Q16">
            <v>152054</v>
          </cell>
          <cell r="R16">
            <v>159877</v>
          </cell>
          <cell r="S16">
            <v>165269</v>
          </cell>
          <cell r="T16">
            <v>178119</v>
          </cell>
          <cell r="U16">
            <v>180361</v>
          </cell>
          <cell r="V16">
            <v>188966</v>
          </cell>
          <cell r="W16">
            <v>190471</v>
          </cell>
          <cell r="X16">
            <v>187606</v>
          </cell>
          <cell r="Y16">
            <v>188121</v>
          </cell>
          <cell r="Z16">
            <v>177734</v>
          </cell>
          <cell r="AA16">
            <v>194065</v>
          </cell>
          <cell r="AB16">
            <v>187728</v>
          </cell>
          <cell r="AC16">
            <v>178911</v>
          </cell>
          <cell r="AD16">
            <v>170941</v>
          </cell>
          <cell r="AE16">
            <v>178370</v>
          </cell>
          <cell r="AF16">
            <v>173271</v>
          </cell>
          <cell r="AG16">
            <v>168690</v>
          </cell>
          <cell r="AH16">
            <v>177934</v>
          </cell>
          <cell r="AI16">
            <v>171823</v>
          </cell>
          <cell r="AJ16">
            <v>153622</v>
          </cell>
          <cell r="AK16">
            <v>173887</v>
          </cell>
          <cell r="AL16">
            <v>165033</v>
          </cell>
          <cell r="AM16">
            <v>185015</v>
          </cell>
          <cell r="AN16">
            <v>86857</v>
          </cell>
          <cell r="AO16">
            <v>87105</v>
          </cell>
          <cell r="AP16">
            <v>86381</v>
          </cell>
          <cell r="AQ16">
            <v>90587</v>
          </cell>
          <cell r="AR16">
            <v>97723</v>
          </cell>
          <cell r="AS16">
            <v>101364</v>
          </cell>
          <cell r="AT16">
            <v>82131</v>
          </cell>
          <cell r="AU16">
            <v>79016</v>
          </cell>
          <cell r="AV16">
            <v>66417</v>
          </cell>
          <cell r="AW16">
            <v>65813</v>
          </cell>
          <cell r="AX16">
            <v>67738</v>
          </cell>
          <cell r="AY16" t="str">
            <v>         v tom: do 1 roka vrátane</v>
          </cell>
          <cell r="AZ16">
            <v>2634024</v>
          </cell>
          <cell r="BA16">
            <v>2926086</v>
          </cell>
        </row>
        <row r="17">
          <cell r="A17">
            <v>17</v>
          </cell>
          <cell r="B17" t="str">
            <v>                       nad 3 mesiace</v>
          </cell>
          <cell r="C17">
            <v>18656</v>
          </cell>
          <cell r="D17">
            <v>18612</v>
          </cell>
          <cell r="E17">
            <v>17240</v>
          </cell>
          <cell r="F17">
            <v>17593</v>
          </cell>
          <cell r="G17">
            <v>17651</v>
          </cell>
          <cell r="H17">
            <v>16739</v>
          </cell>
          <cell r="I17">
            <v>16779</v>
          </cell>
          <cell r="J17">
            <v>16618</v>
          </cell>
          <cell r="K17">
            <v>16694</v>
          </cell>
          <cell r="L17">
            <v>17497</v>
          </cell>
          <cell r="M17">
            <v>10849</v>
          </cell>
          <cell r="N17">
            <v>9798</v>
          </cell>
          <cell r="O17">
            <v>9970</v>
          </cell>
          <cell r="P17">
            <v>11925</v>
          </cell>
          <cell r="Q17">
            <v>12066</v>
          </cell>
          <cell r="R17">
            <v>12069</v>
          </cell>
          <cell r="S17">
            <v>11716</v>
          </cell>
          <cell r="T17">
            <v>11783</v>
          </cell>
          <cell r="U17">
            <v>11782</v>
          </cell>
          <cell r="V17">
            <v>11832</v>
          </cell>
          <cell r="W17">
            <v>11929</v>
          </cell>
          <cell r="X17">
            <v>12092</v>
          </cell>
          <cell r="Y17">
            <v>12242</v>
          </cell>
          <cell r="Z17">
            <v>12270</v>
          </cell>
          <cell r="AA17">
            <v>14265</v>
          </cell>
          <cell r="AB17">
            <v>14265</v>
          </cell>
          <cell r="AC17">
            <v>12427</v>
          </cell>
          <cell r="AD17">
            <v>11996</v>
          </cell>
          <cell r="AE17">
            <v>16883</v>
          </cell>
          <cell r="AF17">
            <v>16916</v>
          </cell>
          <cell r="AG17">
            <v>10717</v>
          </cell>
          <cell r="AH17">
            <v>11228</v>
          </cell>
          <cell r="AI17">
            <v>19697</v>
          </cell>
          <cell r="AJ17">
            <v>41507</v>
          </cell>
          <cell r="AK17">
            <v>21774</v>
          </cell>
          <cell r="AL17">
            <v>20850</v>
          </cell>
          <cell r="AM17">
            <v>14542</v>
          </cell>
          <cell r="AN17">
            <v>14122</v>
          </cell>
          <cell r="AO17">
            <v>13774</v>
          </cell>
          <cell r="AP17">
            <v>13198</v>
          </cell>
          <cell r="AQ17">
            <v>13292</v>
          </cell>
          <cell r="AR17">
            <v>14008</v>
          </cell>
          <cell r="AS17">
            <v>12808</v>
          </cell>
          <cell r="AT17">
            <v>12106</v>
          </cell>
          <cell r="AU17">
            <v>12156</v>
          </cell>
          <cell r="AV17">
            <v>12001</v>
          </cell>
          <cell r="AW17">
            <v>12151</v>
          </cell>
          <cell r="AX17">
            <v>11618</v>
          </cell>
          <cell r="AY17" t="str">
            <v>                     od 1 do 2 rokov vrátane</v>
          </cell>
          <cell r="AZ17">
            <v>22818</v>
          </cell>
          <cell r="BA17">
            <v>15927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32892</v>
          </cell>
          <cell r="BA18">
            <v>29433</v>
          </cell>
        </row>
        <row r="19">
          <cell r="A19">
            <v>19</v>
          </cell>
          <cell r="B19" t="str">
            <v>11e.   Vklady a prijaté úvery v EUR</v>
          </cell>
          <cell r="C19">
            <v>31764992</v>
          </cell>
          <cell r="D19">
            <v>26279286</v>
          </cell>
          <cell r="E19">
            <v>25812412</v>
          </cell>
          <cell r="F19">
            <v>23813204</v>
          </cell>
          <cell r="G19">
            <v>25077673</v>
          </cell>
          <cell r="H19">
            <v>26329197</v>
          </cell>
          <cell r="I19">
            <v>27104044</v>
          </cell>
          <cell r="J19">
            <v>27709234</v>
          </cell>
          <cell r="K19">
            <v>30547363</v>
          </cell>
          <cell r="L19">
            <v>34383689</v>
          </cell>
          <cell r="M19">
            <v>35732766</v>
          </cell>
          <cell r="N19">
            <v>38249454</v>
          </cell>
          <cell r="O19">
            <v>37395237</v>
          </cell>
          <cell r="P19">
            <v>36376802</v>
          </cell>
          <cell r="Q19">
            <v>32447439</v>
          </cell>
          <cell r="R19">
            <v>36367447</v>
          </cell>
          <cell r="S19">
            <v>36464616</v>
          </cell>
          <cell r="T19">
            <v>34232355</v>
          </cell>
          <cell r="U19">
            <v>36357118</v>
          </cell>
          <cell r="V19">
            <v>38429243</v>
          </cell>
          <cell r="W19">
            <v>39035463</v>
          </cell>
          <cell r="X19">
            <v>44386933</v>
          </cell>
          <cell r="Y19">
            <v>44720565</v>
          </cell>
          <cell r="Z19">
            <v>44488977</v>
          </cell>
          <cell r="AA19">
            <v>42903255</v>
          </cell>
          <cell r="AB19">
            <v>45492315</v>
          </cell>
          <cell r="AC19">
            <v>48101802</v>
          </cell>
          <cell r="AD19">
            <v>43163562</v>
          </cell>
          <cell r="AE19">
            <v>44096998</v>
          </cell>
          <cell r="AF19">
            <v>42149785</v>
          </cell>
          <cell r="AG19">
            <v>47266042</v>
          </cell>
          <cell r="AH19">
            <v>49161370</v>
          </cell>
          <cell r="AI19">
            <v>50506046</v>
          </cell>
          <cell r="AJ19">
            <v>44395415</v>
          </cell>
          <cell r="AK19">
            <v>43557021</v>
          </cell>
          <cell r="AL19">
            <v>47876955</v>
          </cell>
          <cell r="AM19">
            <v>45009120</v>
          </cell>
          <cell r="AN19">
            <v>48630268</v>
          </cell>
          <cell r="AO19">
            <v>45578689</v>
          </cell>
          <cell r="AP19">
            <v>43654571</v>
          </cell>
          <cell r="AQ19">
            <v>44345948</v>
          </cell>
          <cell r="AR19">
            <v>42216956</v>
          </cell>
          <cell r="AS19">
            <v>42114770</v>
          </cell>
          <cell r="AT19">
            <v>42183182</v>
          </cell>
          <cell r="AU19">
            <v>42430720</v>
          </cell>
          <cell r="AV19">
            <v>40130987</v>
          </cell>
          <cell r="AW19">
            <v>41717473</v>
          </cell>
          <cell r="AX19">
            <v>47528290</v>
          </cell>
          <cell r="AY19" t="str">
            <v>11e.3  Vklady s výpovednou lehotou v EUR</v>
          </cell>
          <cell r="AZ19">
            <v>2613</v>
          </cell>
          <cell r="BA19">
            <v>3335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26691576</v>
          </cell>
          <cell r="D20">
            <v>22836095</v>
          </cell>
          <cell r="E20">
            <v>21844944</v>
          </cell>
          <cell r="F20">
            <v>19347166</v>
          </cell>
          <cell r="G20">
            <v>21681753</v>
          </cell>
          <cell r="H20">
            <v>22604223</v>
          </cell>
          <cell r="I20">
            <v>20471616</v>
          </cell>
          <cell r="J20">
            <v>21440187</v>
          </cell>
          <cell r="K20">
            <v>23637865</v>
          </cell>
          <cell r="L20">
            <v>24459810</v>
          </cell>
          <cell r="M20">
            <v>31893336</v>
          </cell>
          <cell r="N20">
            <v>24954646</v>
          </cell>
          <cell r="O20">
            <v>26903764</v>
          </cell>
          <cell r="P20">
            <v>28797259</v>
          </cell>
          <cell r="Q20">
            <v>26206045</v>
          </cell>
          <cell r="R20">
            <v>26498800</v>
          </cell>
          <cell r="S20">
            <v>29636258</v>
          </cell>
          <cell r="T20">
            <v>28134349</v>
          </cell>
          <cell r="U20">
            <v>29615475</v>
          </cell>
          <cell r="V20">
            <v>29552906</v>
          </cell>
          <cell r="W20">
            <v>31162269</v>
          </cell>
          <cell r="X20">
            <v>32464019</v>
          </cell>
          <cell r="Y20">
            <v>36767199</v>
          </cell>
          <cell r="Z20">
            <v>33896941</v>
          </cell>
          <cell r="AA20">
            <v>34521984</v>
          </cell>
          <cell r="AB20">
            <v>36768608</v>
          </cell>
          <cell r="AC20">
            <v>36911902</v>
          </cell>
          <cell r="AD20">
            <v>30789581</v>
          </cell>
          <cell r="AE20">
            <v>34886666</v>
          </cell>
          <cell r="AF20">
            <v>35134701</v>
          </cell>
          <cell r="AG20">
            <v>37076755</v>
          </cell>
          <cell r="AH20">
            <v>33436446</v>
          </cell>
          <cell r="AI20">
            <v>36333594</v>
          </cell>
          <cell r="AJ20">
            <v>33647286</v>
          </cell>
          <cell r="AK20">
            <v>34387802</v>
          </cell>
          <cell r="AL20">
            <v>37165029</v>
          </cell>
          <cell r="AM20">
            <v>36486945</v>
          </cell>
          <cell r="AN20">
            <v>39695476</v>
          </cell>
          <cell r="AO20">
            <v>37279276</v>
          </cell>
          <cell r="AP20">
            <v>33927041</v>
          </cell>
          <cell r="AQ20">
            <v>34868769</v>
          </cell>
          <cell r="AR20">
            <v>35182599</v>
          </cell>
          <cell r="AS20">
            <v>33709659</v>
          </cell>
          <cell r="AT20">
            <v>31968244</v>
          </cell>
          <cell r="AU20">
            <v>34333341</v>
          </cell>
          <cell r="AV20">
            <v>32674852</v>
          </cell>
          <cell r="AW20">
            <v>34770804</v>
          </cell>
          <cell r="AX20">
            <v>35447478</v>
          </cell>
          <cell r="AY20" t="str">
            <v>          v tom:  do 3 mesiacov vrátane</v>
          </cell>
          <cell r="AZ20">
            <v>2177</v>
          </cell>
          <cell r="BA20">
            <v>2896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5073416</v>
          </cell>
          <cell r="D21">
            <v>3443191</v>
          </cell>
          <cell r="E21">
            <v>3967468</v>
          </cell>
          <cell r="F21">
            <v>4466038</v>
          </cell>
          <cell r="G21">
            <v>3395920</v>
          </cell>
          <cell r="H21">
            <v>3724974</v>
          </cell>
          <cell r="I21">
            <v>6632428</v>
          </cell>
          <cell r="J21">
            <v>6269047</v>
          </cell>
          <cell r="K21">
            <v>6909498</v>
          </cell>
          <cell r="L21">
            <v>9923879</v>
          </cell>
          <cell r="M21">
            <v>3839430</v>
          </cell>
          <cell r="N21">
            <v>13294808</v>
          </cell>
          <cell r="O21">
            <v>10491473</v>
          </cell>
          <cell r="P21">
            <v>7579543</v>
          </cell>
          <cell r="Q21">
            <v>6241394</v>
          </cell>
          <cell r="R21">
            <v>9868647</v>
          </cell>
          <cell r="S21">
            <v>6828358</v>
          </cell>
          <cell r="T21">
            <v>6098006</v>
          </cell>
          <cell r="U21">
            <v>6741643</v>
          </cell>
          <cell r="V21">
            <v>8876337</v>
          </cell>
          <cell r="W21">
            <v>7873194</v>
          </cell>
          <cell r="X21">
            <v>11922914</v>
          </cell>
          <cell r="Y21">
            <v>7953366</v>
          </cell>
          <cell r="Z21">
            <v>10592036</v>
          </cell>
          <cell r="AA21">
            <v>8381271</v>
          </cell>
          <cell r="AB21">
            <v>8723707</v>
          </cell>
          <cell r="AC21">
            <v>11189900</v>
          </cell>
          <cell r="AD21">
            <v>12373981</v>
          </cell>
          <cell r="AE21">
            <v>9210329</v>
          </cell>
          <cell r="AF21">
            <v>7015081</v>
          </cell>
          <cell r="AG21">
            <v>10189284</v>
          </cell>
          <cell r="AH21">
            <v>15724921</v>
          </cell>
          <cell r="AI21">
            <v>14172448</v>
          </cell>
          <cell r="AJ21">
            <v>10748126</v>
          </cell>
          <cell r="AK21">
            <v>9169216</v>
          </cell>
          <cell r="AL21">
            <v>10711923</v>
          </cell>
          <cell r="AM21">
            <v>8521623</v>
          </cell>
          <cell r="AN21">
            <v>8934697</v>
          </cell>
          <cell r="AO21">
            <v>8299316</v>
          </cell>
          <cell r="AP21">
            <v>9727436</v>
          </cell>
          <cell r="AQ21">
            <v>9477179</v>
          </cell>
          <cell r="AR21">
            <v>7034357</v>
          </cell>
          <cell r="AS21">
            <v>8404039</v>
          </cell>
          <cell r="AT21">
            <v>10214936</v>
          </cell>
          <cell r="AU21">
            <v>8097377</v>
          </cell>
          <cell r="AV21">
            <v>7456133</v>
          </cell>
          <cell r="AW21">
            <v>6946663</v>
          </cell>
          <cell r="AX21">
            <v>12080063</v>
          </cell>
          <cell r="AY21" t="str">
            <v>                       nad 3 mesiace</v>
          </cell>
          <cell r="AZ21">
            <v>436</v>
          </cell>
          <cell r="BA21">
            <v>439</v>
          </cell>
        </row>
        <row r="22">
          <cell r="A22">
            <v>22</v>
          </cell>
          <cell r="B22" t="str">
            <v>         v tom: do 1 roka vrátane</v>
          </cell>
          <cell r="C22">
            <v>5068760</v>
          </cell>
          <cell r="D22">
            <v>3439189</v>
          </cell>
          <cell r="E22">
            <v>3963366</v>
          </cell>
          <cell r="F22">
            <v>4460870</v>
          </cell>
          <cell r="G22">
            <v>3382906</v>
          </cell>
          <cell r="H22">
            <v>3709089</v>
          </cell>
          <cell r="I22">
            <v>6616235</v>
          </cell>
          <cell r="J22">
            <v>6252996</v>
          </cell>
          <cell r="K22">
            <v>6893407</v>
          </cell>
          <cell r="L22">
            <v>9907107</v>
          </cell>
          <cell r="M22">
            <v>3821023</v>
          </cell>
          <cell r="N22">
            <v>13246589</v>
          </cell>
          <cell r="O22">
            <v>10443039</v>
          </cell>
          <cell r="P22">
            <v>7531221</v>
          </cell>
          <cell r="Q22">
            <v>6180472</v>
          </cell>
          <cell r="R22">
            <v>9812360</v>
          </cell>
          <cell r="S22">
            <v>6774003</v>
          </cell>
          <cell r="T22">
            <v>6064319</v>
          </cell>
          <cell r="U22">
            <v>6704675</v>
          </cell>
          <cell r="V22">
            <v>8843153</v>
          </cell>
          <cell r="W22">
            <v>7837068</v>
          </cell>
          <cell r="X22">
            <v>11885366</v>
          </cell>
          <cell r="Y22">
            <v>7913540</v>
          </cell>
          <cell r="Z22">
            <v>10553672</v>
          </cell>
          <cell r="AA22">
            <v>8342121</v>
          </cell>
          <cell r="AB22">
            <v>8693483</v>
          </cell>
          <cell r="AC22">
            <v>11160627</v>
          </cell>
          <cell r="AD22">
            <v>12373792</v>
          </cell>
          <cell r="AE22">
            <v>9209490</v>
          </cell>
          <cell r="AF22">
            <v>7014032</v>
          </cell>
          <cell r="AG22">
            <v>10188649</v>
          </cell>
          <cell r="AH22">
            <v>15724144</v>
          </cell>
          <cell r="AI22">
            <v>14171669</v>
          </cell>
          <cell r="AJ22">
            <v>10747358</v>
          </cell>
          <cell r="AK22">
            <v>9167832</v>
          </cell>
          <cell r="AL22">
            <v>10699324</v>
          </cell>
          <cell r="AM22">
            <v>8506307</v>
          </cell>
          <cell r="AN22">
            <v>8919774</v>
          </cell>
          <cell r="AO22">
            <v>8287089</v>
          </cell>
          <cell r="AP22">
            <v>9715349</v>
          </cell>
          <cell r="AQ22">
            <v>9466415</v>
          </cell>
          <cell r="AR22">
            <v>7020982</v>
          </cell>
          <cell r="AS22">
            <v>8174232</v>
          </cell>
          <cell r="AT22">
            <v>10183962</v>
          </cell>
          <cell r="AU22">
            <v>8053146</v>
          </cell>
          <cell r="AV22">
            <v>7387291</v>
          </cell>
          <cell r="AW22">
            <v>6861575</v>
          </cell>
          <cell r="AX22">
            <v>11961701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1473</v>
          </cell>
          <cell r="D23">
            <v>379</v>
          </cell>
          <cell r="E23">
            <v>388</v>
          </cell>
          <cell r="F23">
            <v>991</v>
          </cell>
          <cell r="G23">
            <v>977</v>
          </cell>
          <cell r="H23">
            <v>960</v>
          </cell>
          <cell r="I23">
            <v>978</v>
          </cell>
          <cell r="J23">
            <v>970</v>
          </cell>
          <cell r="K23">
            <v>972</v>
          </cell>
          <cell r="L23">
            <v>1680</v>
          </cell>
          <cell r="M23">
            <v>1626</v>
          </cell>
          <cell r="N23">
            <v>29564</v>
          </cell>
          <cell r="O23">
            <v>29181</v>
          </cell>
          <cell r="P23">
            <v>29113</v>
          </cell>
          <cell r="Q23">
            <v>10478</v>
          </cell>
          <cell r="R23">
            <v>10399</v>
          </cell>
          <cell r="S23">
            <v>10208</v>
          </cell>
          <cell r="T23">
            <v>11526</v>
          </cell>
          <cell r="U23">
            <v>14953</v>
          </cell>
          <cell r="V23">
            <v>11354</v>
          </cell>
          <cell r="W23">
            <v>11243</v>
          </cell>
          <cell r="X23">
            <v>9587</v>
          </cell>
          <cell r="Y23">
            <v>9342</v>
          </cell>
          <cell r="Z23">
            <v>9106</v>
          </cell>
          <cell r="AA23">
            <v>9292</v>
          </cell>
          <cell r="AB23">
            <v>351</v>
          </cell>
          <cell r="AC23">
            <v>340</v>
          </cell>
          <cell r="AD23">
            <v>0</v>
          </cell>
          <cell r="AE23">
            <v>648</v>
          </cell>
          <cell r="AF23">
            <v>1049</v>
          </cell>
          <cell r="AG23">
            <v>635</v>
          </cell>
          <cell r="AH23">
            <v>642</v>
          </cell>
          <cell r="AI23">
            <v>644</v>
          </cell>
          <cell r="AJ23">
            <v>635</v>
          </cell>
          <cell r="AK23">
            <v>1250</v>
          </cell>
          <cell r="AL23">
            <v>12599</v>
          </cell>
          <cell r="AM23">
            <v>15316</v>
          </cell>
          <cell r="AN23">
            <v>14923</v>
          </cell>
          <cell r="AO23">
            <v>12227</v>
          </cell>
          <cell r="AP23">
            <v>12087</v>
          </cell>
          <cell r="AQ23">
            <v>10764</v>
          </cell>
          <cell r="AR23">
            <v>11827</v>
          </cell>
          <cell r="AS23">
            <v>228255</v>
          </cell>
          <cell r="AT23">
            <v>29426</v>
          </cell>
          <cell r="AU23">
            <v>42684</v>
          </cell>
          <cell r="AV23">
            <v>67130</v>
          </cell>
          <cell r="AW23">
            <v>79589</v>
          </cell>
          <cell r="AX23">
            <v>116666</v>
          </cell>
          <cell r="AY23" t="str">
            <v>11x.   Vklady a prijaté úvery v CM</v>
          </cell>
          <cell r="AZ23">
            <v>357036</v>
          </cell>
          <cell r="BA23">
            <v>317472</v>
          </cell>
        </row>
        <row r="24">
          <cell r="A24">
            <v>24</v>
          </cell>
          <cell r="B24" t="str">
            <v>                     nad 2 roky</v>
          </cell>
          <cell r="C24">
            <v>3183</v>
          </cell>
          <cell r="D24">
            <v>3623</v>
          </cell>
          <cell r="E24">
            <v>3714</v>
          </cell>
          <cell r="F24">
            <v>4177</v>
          </cell>
          <cell r="G24">
            <v>12037</v>
          </cell>
          <cell r="H24">
            <v>14925</v>
          </cell>
          <cell r="I24">
            <v>15215</v>
          </cell>
          <cell r="J24">
            <v>15081</v>
          </cell>
          <cell r="K24">
            <v>15119</v>
          </cell>
          <cell r="L24">
            <v>15092</v>
          </cell>
          <cell r="M24">
            <v>16781</v>
          </cell>
          <cell r="N24">
            <v>18655</v>
          </cell>
          <cell r="O24">
            <v>19253</v>
          </cell>
          <cell r="P24">
            <v>19209</v>
          </cell>
          <cell r="Q24">
            <v>50444</v>
          </cell>
          <cell r="R24">
            <v>45888</v>
          </cell>
          <cell r="S24">
            <v>44147</v>
          </cell>
          <cell r="T24">
            <v>22161</v>
          </cell>
          <cell r="U24">
            <v>22015</v>
          </cell>
          <cell r="V24">
            <v>21830</v>
          </cell>
          <cell r="W24">
            <v>24883</v>
          </cell>
          <cell r="X24">
            <v>27961</v>
          </cell>
          <cell r="Y24">
            <v>30484</v>
          </cell>
          <cell r="Z24">
            <v>29258</v>
          </cell>
          <cell r="AA24">
            <v>29858</v>
          </cell>
          <cell r="AB24">
            <v>29873</v>
          </cell>
          <cell r="AC24">
            <v>28933</v>
          </cell>
          <cell r="AD24">
            <v>189</v>
          </cell>
          <cell r="AE24">
            <v>191</v>
          </cell>
          <cell r="AF24">
            <v>0</v>
          </cell>
          <cell r="AG24">
            <v>0</v>
          </cell>
          <cell r="AH24">
            <v>135</v>
          </cell>
          <cell r="AI24">
            <v>135</v>
          </cell>
          <cell r="AJ24">
            <v>133</v>
          </cell>
          <cell r="AK24">
            <v>134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1548</v>
          </cell>
          <cell r="AS24">
            <v>1552</v>
          </cell>
          <cell r="AT24">
            <v>1548</v>
          </cell>
          <cell r="AU24">
            <v>1547</v>
          </cell>
          <cell r="AV24">
            <v>1712</v>
          </cell>
          <cell r="AW24">
            <v>5499</v>
          </cell>
          <cell r="AX24">
            <v>1696</v>
          </cell>
          <cell r="AY24" t="str">
            <v>11x.1  Vklady splatné na požiadanie v CM</v>
          </cell>
          <cell r="AZ24">
            <v>306971</v>
          </cell>
          <cell r="BA24">
            <v>274025</v>
          </cell>
        </row>
        <row r="25">
          <cell r="A25">
            <v>25</v>
          </cell>
          <cell r="B25" t="str">
            <v>11e.3  S výpovednou lehotou v EUR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3</v>
          </cell>
          <cell r="AF25">
            <v>3</v>
          </cell>
          <cell r="AG25">
            <v>3</v>
          </cell>
          <cell r="AH25">
            <v>3</v>
          </cell>
          <cell r="AI25">
            <v>4</v>
          </cell>
          <cell r="AJ25">
            <v>3</v>
          </cell>
          <cell r="AK25">
            <v>3</v>
          </cell>
          <cell r="AL25">
            <v>3</v>
          </cell>
          <cell r="AM25">
            <v>552</v>
          </cell>
          <cell r="AN25">
            <v>95</v>
          </cell>
          <cell r="AO25">
            <v>97</v>
          </cell>
          <cell r="AP25">
            <v>94</v>
          </cell>
          <cell r="AQ25">
            <v>0</v>
          </cell>
          <cell r="AR25">
            <v>0</v>
          </cell>
          <cell r="AS25">
            <v>1072</v>
          </cell>
          <cell r="AT25">
            <v>2</v>
          </cell>
          <cell r="AU25">
            <v>2</v>
          </cell>
          <cell r="AV25">
            <v>2</v>
          </cell>
          <cell r="AW25">
            <v>6</v>
          </cell>
          <cell r="AX25">
            <v>749</v>
          </cell>
          <cell r="AY25" t="str">
            <v>11x.2  Vklady s dohodnutou splatnosťou v CM        </v>
          </cell>
          <cell r="AZ25">
            <v>50065</v>
          </cell>
          <cell r="BA25">
            <v>43447</v>
          </cell>
        </row>
        <row r="26">
          <cell r="A26">
            <v>26</v>
          </cell>
          <cell r="B26" t="str">
            <v>          v tom:  do 3 mesiacov vrátane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3</v>
          </cell>
          <cell r="AG26">
            <v>3</v>
          </cell>
          <cell r="AH26">
            <v>3</v>
          </cell>
          <cell r="AI26">
            <v>4</v>
          </cell>
          <cell r="AJ26">
            <v>3</v>
          </cell>
          <cell r="AK26">
            <v>3</v>
          </cell>
          <cell r="AL26">
            <v>3</v>
          </cell>
          <cell r="AM26">
            <v>552</v>
          </cell>
          <cell r="AN26">
            <v>95</v>
          </cell>
          <cell r="AO26">
            <v>97</v>
          </cell>
          <cell r="AP26">
            <v>94</v>
          </cell>
          <cell r="AQ26">
            <v>0</v>
          </cell>
          <cell r="AR26">
            <v>0</v>
          </cell>
          <cell r="AS26">
            <v>1072</v>
          </cell>
          <cell r="AT26">
            <v>2</v>
          </cell>
          <cell r="AU26">
            <v>2</v>
          </cell>
          <cell r="AV26">
            <v>2</v>
          </cell>
          <cell r="AW26">
            <v>6</v>
          </cell>
          <cell r="AX26">
            <v>749</v>
          </cell>
          <cell r="AY26" t="str">
            <v>         v tom: do 1 roka vrátane</v>
          </cell>
          <cell r="AZ26">
            <v>50065</v>
          </cell>
          <cell r="BA26">
            <v>43447</v>
          </cell>
        </row>
        <row r="27">
          <cell r="A27">
            <v>27</v>
          </cell>
          <cell r="B27" t="str">
            <v>                       nad 3 mesiace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 t="str">
            <v>                     od 1 do 2 rokov vrátane</v>
          </cell>
          <cell r="AZ27">
            <v>0</v>
          </cell>
          <cell r="BA27">
            <v>0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0</v>
          </cell>
          <cell r="BA28">
            <v>0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11214414</v>
          </cell>
          <cell r="D29">
            <v>10951023</v>
          </cell>
          <cell r="E29">
            <v>9292972</v>
          </cell>
          <cell r="F29">
            <v>10801779</v>
          </cell>
          <cell r="G29">
            <v>8550226</v>
          </cell>
          <cell r="H29">
            <v>11216104</v>
          </cell>
          <cell r="I29">
            <v>11804332</v>
          </cell>
          <cell r="J29">
            <v>12916426</v>
          </cell>
          <cell r="K29">
            <v>12304921</v>
          </cell>
          <cell r="L29">
            <v>9157192</v>
          </cell>
          <cell r="M29">
            <v>10718686</v>
          </cell>
          <cell r="N29">
            <v>14933285</v>
          </cell>
          <cell r="O29">
            <v>13927669</v>
          </cell>
          <cell r="P29">
            <v>13859127</v>
          </cell>
          <cell r="Q29">
            <v>15076543</v>
          </cell>
          <cell r="R29">
            <v>14120273</v>
          </cell>
          <cell r="S29">
            <v>11809405</v>
          </cell>
          <cell r="T29">
            <v>10819509</v>
          </cell>
          <cell r="U29">
            <v>11421462</v>
          </cell>
          <cell r="V29">
            <v>11887443</v>
          </cell>
          <cell r="W29">
            <v>11519108</v>
          </cell>
          <cell r="X29">
            <v>12414676</v>
          </cell>
          <cell r="Y29">
            <v>12834924</v>
          </cell>
          <cell r="Z29">
            <v>12138961</v>
          </cell>
          <cell r="AA29">
            <v>12631166</v>
          </cell>
          <cell r="AB29">
            <v>13140466</v>
          </cell>
          <cell r="AC29">
            <v>12122345</v>
          </cell>
          <cell r="AD29">
            <v>11635514</v>
          </cell>
          <cell r="AE29">
            <v>10439636</v>
          </cell>
          <cell r="AF29">
            <v>11690950</v>
          </cell>
          <cell r="AG29">
            <v>12365526</v>
          </cell>
          <cell r="AH29">
            <v>13172807</v>
          </cell>
          <cell r="AI29">
            <v>13893846</v>
          </cell>
          <cell r="AJ29">
            <v>12542916</v>
          </cell>
          <cell r="AK29">
            <v>12697321</v>
          </cell>
          <cell r="AL29">
            <v>13169137</v>
          </cell>
          <cell r="AM29">
            <v>13644242</v>
          </cell>
          <cell r="AN29">
            <v>11933908</v>
          </cell>
          <cell r="AO29">
            <v>11984019</v>
          </cell>
          <cell r="AP29">
            <v>11318704</v>
          </cell>
          <cell r="AQ29">
            <v>9735880</v>
          </cell>
          <cell r="AR29">
            <v>9148005</v>
          </cell>
          <cell r="AS29">
            <v>9640374</v>
          </cell>
          <cell r="AT29">
            <v>11341199</v>
          </cell>
          <cell r="AU29">
            <v>11570613</v>
          </cell>
          <cell r="AV29">
            <v>11310556</v>
          </cell>
          <cell r="AW29">
            <v>12771752</v>
          </cell>
          <cell r="AX29">
            <v>10861396</v>
          </cell>
          <cell r="AY29" t="str">
            <v>11x.3  Vklady s výpovednou lehotou  v CM</v>
          </cell>
          <cell r="AZ29">
            <v>0</v>
          </cell>
          <cell r="BA29">
            <v>0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8257267</v>
          </cell>
          <cell r="D30">
            <v>5999926</v>
          </cell>
          <cell r="E30">
            <v>6766258</v>
          </cell>
          <cell r="F30">
            <v>8124978</v>
          </cell>
          <cell r="G30">
            <v>6345826</v>
          </cell>
          <cell r="H30">
            <v>7499668</v>
          </cell>
          <cell r="I30">
            <v>6274628</v>
          </cell>
          <cell r="J30">
            <v>8522040</v>
          </cell>
          <cell r="K30">
            <v>9853229</v>
          </cell>
          <cell r="L30">
            <v>6801751</v>
          </cell>
          <cell r="M30">
            <v>7955414</v>
          </cell>
          <cell r="N30">
            <v>6910620</v>
          </cell>
          <cell r="O30">
            <v>7241955</v>
          </cell>
          <cell r="P30">
            <v>7375421</v>
          </cell>
          <cell r="Q30">
            <v>8460947</v>
          </cell>
          <cell r="R30">
            <v>7558458</v>
          </cell>
          <cell r="S30">
            <v>9185915</v>
          </cell>
          <cell r="T30">
            <v>7859737</v>
          </cell>
          <cell r="U30">
            <v>8236899</v>
          </cell>
          <cell r="V30">
            <v>7839872</v>
          </cell>
          <cell r="W30">
            <v>7781339</v>
          </cell>
          <cell r="X30">
            <v>8991338</v>
          </cell>
          <cell r="Y30">
            <v>9634551</v>
          </cell>
          <cell r="Z30">
            <v>8940098</v>
          </cell>
          <cell r="AA30">
            <v>9813660</v>
          </cell>
          <cell r="AB30">
            <v>9901909</v>
          </cell>
          <cell r="AC30">
            <v>9261989</v>
          </cell>
          <cell r="AD30">
            <v>7574669</v>
          </cell>
          <cell r="AE30">
            <v>7856626</v>
          </cell>
          <cell r="AF30">
            <v>8869420</v>
          </cell>
          <cell r="AG30">
            <v>9507460</v>
          </cell>
          <cell r="AH30">
            <v>10625846</v>
          </cell>
          <cell r="AI30">
            <v>9516221</v>
          </cell>
          <cell r="AJ30">
            <v>8577218</v>
          </cell>
          <cell r="AK30">
            <v>9524465</v>
          </cell>
          <cell r="AL30">
            <v>9281530</v>
          </cell>
          <cell r="AM30">
            <v>10070708</v>
          </cell>
          <cell r="AN30">
            <v>8208436</v>
          </cell>
          <cell r="AO30">
            <v>8277029</v>
          </cell>
          <cell r="AP30">
            <v>7806166</v>
          </cell>
          <cell r="AQ30">
            <v>7842495</v>
          </cell>
          <cell r="AR30">
            <v>7167720</v>
          </cell>
          <cell r="AS30">
            <v>7688825</v>
          </cell>
          <cell r="AT30">
            <v>8211445</v>
          </cell>
          <cell r="AU30">
            <v>8850262</v>
          </cell>
          <cell r="AV30">
            <v>8831477</v>
          </cell>
          <cell r="AW30">
            <v>10598605</v>
          </cell>
          <cell r="AX30">
            <v>8631403</v>
          </cell>
          <cell r="AY30" t="str">
            <v>          v tom:  do 3 mesiacov vrátane</v>
          </cell>
          <cell r="AZ30">
            <v>0</v>
          </cell>
          <cell r="BA30">
            <v>0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2957147</v>
          </cell>
          <cell r="D31">
            <v>4951097</v>
          </cell>
          <cell r="E31">
            <v>2526714</v>
          </cell>
          <cell r="F31">
            <v>2676801</v>
          </cell>
          <cell r="G31">
            <v>2204400</v>
          </cell>
          <cell r="H31">
            <v>3716436</v>
          </cell>
          <cell r="I31">
            <v>5529704</v>
          </cell>
          <cell r="J31">
            <v>4394386</v>
          </cell>
          <cell r="K31">
            <v>2451692</v>
          </cell>
          <cell r="L31">
            <v>2355441</v>
          </cell>
          <cell r="M31">
            <v>2763272</v>
          </cell>
          <cell r="N31">
            <v>8022665</v>
          </cell>
          <cell r="O31">
            <v>6685714</v>
          </cell>
          <cell r="P31">
            <v>6483706</v>
          </cell>
          <cell r="Q31">
            <v>6615596</v>
          </cell>
          <cell r="R31">
            <v>6561815</v>
          </cell>
          <cell r="S31">
            <v>2623490</v>
          </cell>
          <cell r="T31">
            <v>2959772</v>
          </cell>
          <cell r="U31">
            <v>3184563</v>
          </cell>
          <cell r="V31">
            <v>4047571</v>
          </cell>
          <cell r="W31">
            <v>3737769</v>
          </cell>
          <cell r="X31">
            <v>3423338</v>
          </cell>
          <cell r="Y31">
            <v>3200373</v>
          </cell>
          <cell r="Z31">
            <v>3198863</v>
          </cell>
          <cell r="AA31">
            <v>2817506</v>
          </cell>
          <cell r="AB31">
            <v>3238557</v>
          </cell>
          <cell r="AC31">
            <v>2860356</v>
          </cell>
          <cell r="AD31">
            <v>4060845</v>
          </cell>
          <cell r="AE31">
            <v>2583010</v>
          </cell>
          <cell r="AF31">
            <v>2821530</v>
          </cell>
          <cell r="AG31">
            <v>2858066</v>
          </cell>
          <cell r="AH31">
            <v>2546961</v>
          </cell>
          <cell r="AI31">
            <v>4377625</v>
          </cell>
          <cell r="AJ31">
            <v>3965698</v>
          </cell>
          <cell r="AK31">
            <v>3172856</v>
          </cell>
          <cell r="AL31">
            <v>3887607</v>
          </cell>
          <cell r="AM31">
            <v>3573534</v>
          </cell>
          <cell r="AN31">
            <v>3725472</v>
          </cell>
          <cell r="AO31">
            <v>3706990</v>
          </cell>
          <cell r="AP31">
            <v>3512538</v>
          </cell>
          <cell r="AQ31">
            <v>1893385</v>
          </cell>
          <cell r="AR31">
            <v>1980285</v>
          </cell>
          <cell r="AS31">
            <v>1951549</v>
          </cell>
          <cell r="AT31">
            <v>3129754</v>
          </cell>
          <cell r="AU31">
            <v>2720351</v>
          </cell>
          <cell r="AV31">
            <v>2479079</v>
          </cell>
          <cell r="AW31">
            <v>2173147</v>
          </cell>
          <cell r="AX31">
            <v>2229993</v>
          </cell>
          <cell r="AY31" t="str">
            <v>                       nad 3 mesiace</v>
          </cell>
          <cell r="AZ31">
            <v>0</v>
          </cell>
          <cell r="BA31">
            <v>0</v>
          </cell>
        </row>
        <row r="32">
          <cell r="A32">
            <v>32</v>
          </cell>
          <cell r="B32" t="str">
            <v>         v tom: do 1 roka vrátane</v>
          </cell>
          <cell r="C32">
            <v>2946739</v>
          </cell>
          <cell r="D32">
            <v>4940997</v>
          </cell>
          <cell r="E32">
            <v>2516182</v>
          </cell>
          <cell r="F32">
            <v>2666016</v>
          </cell>
          <cell r="G32">
            <v>2193424</v>
          </cell>
          <cell r="H32">
            <v>3716385</v>
          </cell>
          <cell r="I32">
            <v>5529652</v>
          </cell>
          <cell r="J32">
            <v>4394386</v>
          </cell>
          <cell r="K32">
            <v>2442495</v>
          </cell>
          <cell r="L32">
            <v>2346227</v>
          </cell>
          <cell r="M32">
            <v>2715693</v>
          </cell>
          <cell r="N32">
            <v>7975157</v>
          </cell>
          <cell r="O32">
            <v>6639145</v>
          </cell>
          <cell r="P32">
            <v>6436503</v>
          </cell>
          <cell r="Q32">
            <v>6568771</v>
          </cell>
          <cell r="R32">
            <v>6516267</v>
          </cell>
          <cell r="S32">
            <v>2578809</v>
          </cell>
          <cell r="T32">
            <v>2913547</v>
          </cell>
          <cell r="U32">
            <v>3138753</v>
          </cell>
          <cell r="V32">
            <v>4002774</v>
          </cell>
          <cell r="W32">
            <v>3701634</v>
          </cell>
          <cell r="X32">
            <v>3388156</v>
          </cell>
          <cell r="Y32">
            <v>3194723</v>
          </cell>
          <cell r="Z32">
            <v>3198106</v>
          </cell>
          <cell r="AA32">
            <v>2816721</v>
          </cell>
          <cell r="AB32">
            <v>3236503</v>
          </cell>
          <cell r="AC32">
            <v>2858974</v>
          </cell>
          <cell r="AD32">
            <v>4060845</v>
          </cell>
          <cell r="AE32">
            <v>2583010</v>
          </cell>
          <cell r="AF32">
            <v>2820751</v>
          </cell>
          <cell r="AG32">
            <v>2857311</v>
          </cell>
          <cell r="AH32">
            <v>2546193</v>
          </cell>
          <cell r="AI32">
            <v>4377625</v>
          </cell>
          <cell r="AJ32">
            <v>3965698</v>
          </cell>
          <cell r="AK32">
            <v>3172856</v>
          </cell>
          <cell r="AL32">
            <v>3887607</v>
          </cell>
          <cell r="AM32">
            <v>3573534</v>
          </cell>
          <cell r="AN32">
            <v>3725472</v>
          </cell>
          <cell r="AO32">
            <v>3706990</v>
          </cell>
          <cell r="AP32">
            <v>3512538</v>
          </cell>
          <cell r="AQ32">
            <v>1893385</v>
          </cell>
          <cell r="AR32">
            <v>1980285</v>
          </cell>
          <cell r="AS32">
            <v>1951549</v>
          </cell>
          <cell r="AT32">
            <v>3108501</v>
          </cell>
          <cell r="AU32">
            <v>2698545</v>
          </cell>
          <cell r="AV32">
            <v>2479079</v>
          </cell>
          <cell r="AW32">
            <v>2173147</v>
          </cell>
          <cell r="AX32">
            <v>2229993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10408</v>
          </cell>
          <cell r="D33">
            <v>10100</v>
          </cell>
          <cell r="E33">
            <v>10532</v>
          </cell>
          <cell r="F33">
            <v>10785</v>
          </cell>
          <cell r="G33">
            <v>10976</v>
          </cell>
          <cell r="H33">
            <v>51</v>
          </cell>
          <cell r="I33">
            <v>52</v>
          </cell>
          <cell r="J33">
            <v>0</v>
          </cell>
          <cell r="K33">
            <v>9197</v>
          </cell>
          <cell r="L33">
            <v>9214</v>
          </cell>
          <cell r="M33">
            <v>47579</v>
          </cell>
          <cell r="N33">
            <v>47508</v>
          </cell>
          <cell r="O33">
            <v>46306</v>
          </cell>
          <cell r="P33">
            <v>46940</v>
          </cell>
          <cell r="Q33">
            <v>46562</v>
          </cell>
          <cell r="R33">
            <v>45285</v>
          </cell>
          <cell r="S33">
            <v>44681</v>
          </cell>
          <cell r="T33">
            <v>46225</v>
          </cell>
          <cell r="U33">
            <v>45542</v>
          </cell>
          <cell r="V33">
            <v>44797</v>
          </cell>
          <cell r="W33">
            <v>36135</v>
          </cell>
          <cell r="X33">
            <v>35182</v>
          </cell>
          <cell r="Y33">
            <v>779</v>
          </cell>
          <cell r="Z33">
            <v>757</v>
          </cell>
          <cell r="AA33">
            <v>785</v>
          </cell>
          <cell r="AB33">
            <v>752</v>
          </cell>
          <cell r="AC33">
            <v>132</v>
          </cell>
          <cell r="AD33">
            <v>0</v>
          </cell>
          <cell r="AE33">
            <v>0</v>
          </cell>
          <cell r="AF33">
            <v>779</v>
          </cell>
          <cell r="AG33">
            <v>755</v>
          </cell>
          <cell r="AH33">
            <v>768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21253</v>
          </cell>
          <cell r="AU33">
            <v>21806</v>
          </cell>
          <cell r="AV33">
            <v>0</v>
          </cell>
          <cell r="AW33">
            <v>0</v>
          </cell>
          <cell r="AX33">
            <v>0</v>
          </cell>
        </row>
        <row r="34">
          <cell r="A34">
            <v>34</v>
          </cell>
          <cell r="B34" t="str">
            <v>                     nad 2 roky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263</v>
          </cell>
          <cell r="P34">
            <v>263</v>
          </cell>
          <cell r="Q34">
            <v>263</v>
          </cell>
          <cell r="R34">
            <v>263</v>
          </cell>
          <cell r="S34">
            <v>0</v>
          </cell>
          <cell r="T34">
            <v>0</v>
          </cell>
          <cell r="U34">
            <v>268</v>
          </cell>
          <cell r="V34">
            <v>0</v>
          </cell>
          <cell r="W34">
            <v>0</v>
          </cell>
          <cell r="X34">
            <v>0</v>
          </cell>
          <cell r="Y34">
            <v>4871</v>
          </cell>
          <cell r="Z34">
            <v>0</v>
          </cell>
          <cell r="AA34">
            <v>0</v>
          </cell>
          <cell r="AB34">
            <v>1302</v>
          </cell>
          <cell r="AC34">
            <v>1250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A36">
            <v>36</v>
          </cell>
          <cell r="B36" t="str">
            <v>          v tom:  do 3 mesiacov vrátane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A37">
            <v>37</v>
          </cell>
          <cell r="B37" t="str">
            <v>                       nad 3 mesiace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966862</v>
          </cell>
          <cell r="D45">
            <v>7215253</v>
          </cell>
          <cell r="E45">
            <v>7249884</v>
          </cell>
          <cell r="F45">
            <v>7368399</v>
          </cell>
          <cell r="G45">
            <v>7561389</v>
          </cell>
          <cell r="H45">
            <v>7486134</v>
          </cell>
          <cell r="I45">
            <v>7255890</v>
          </cell>
          <cell r="J45">
            <v>7118732</v>
          </cell>
          <cell r="K45">
            <v>7452845</v>
          </cell>
          <cell r="L45">
            <v>7396133</v>
          </cell>
          <cell r="M45">
            <v>7587339</v>
          </cell>
          <cell r="N45">
            <v>7675605</v>
          </cell>
          <cell r="O45">
            <v>7771083</v>
          </cell>
          <cell r="P45">
            <v>7431463</v>
          </cell>
          <cell r="Q45">
            <v>7538042</v>
          </cell>
          <cell r="R45">
            <v>831211</v>
          </cell>
          <cell r="S45">
            <v>866421</v>
          </cell>
          <cell r="T45">
            <v>1589640</v>
          </cell>
          <cell r="U45">
            <v>1446685</v>
          </cell>
          <cell r="V45">
            <v>1073664</v>
          </cell>
          <cell r="W45">
            <v>1087615</v>
          </cell>
          <cell r="X45">
            <v>1728901</v>
          </cell>
          <cell r="Y45">
            <v>1497042</v>
          </cell>
          <cell r="Z45">
            <v>1333959</v>
          </cell>
          <cell r="AA45">
            <v>1453090</v>
          </cell>
          <cell r="AB45">
            <v>1328576</v>
          </cell>
          <cell r="AC45">
            <v>1350629</v>
          </cell>
          <cell r="AD45">
            <v>1356112</v>
          </cell>
          <cell r="AE45">
            <v>1483980</v>
          </cell>
          <cell r="AF45">
            <v>1974922</v>
          </cell>
          <cell r="AG45">
            <v>2391016</v>
          </cell>
          <cell r="AH45">
            <v>2115199</v>
          </cell>
          <cell r="AI45">
            <v>3077113</v>
          </cell>
          <cell r="AJ45">
            <v>4023281</v>
          </cell>
          <cell r="AK45">
            <v>2250519</v>
          </cell>
          <cell r="AL45">
            <v>6212546</v>
          </cell>
          <cell r="AM45">
            <v>3706250</v>
          </cell>
          <cell r="AN45">
            <v>4356423</v>
          </cell>
          <cell r="AO45">
            <v>2984354</v>
          </cell>
          <cell r="AP45">
            <v>2818662</v>
          </cell>
          <cell r="AQ45">
            <v>2642489</v>
          </cell>
          <cell r="AR45">
            <v>3570930</v>
          </cell>
          <cell r="AS45">
            <v>4350397</v>
          </cell>
          <cell r="AT45">
            <v>2475495</v>
          </cell>
          <cell r="AU45">
            <v>6071610</v>
          </cell>
          <cell r="AV45">
            <v>2654839</v>
          </cell>
          <cell r="AW45">
            <v>2682698</v>
          </cell>
          <cell r="AX45">
            <v>7053573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651344</v>
          </cell>
          <cell r="D48">
            <v>591074</v>
          </cell>
          <cell r="E48">
            <v>507909</v>
          </cell>
          <cell r="F48">
            <v>508010</v>
          </cell>
          <cell r="G48">
            <v>594522</v>
          </cell>
          <cell r="H48">
            <v>675367</v>
          </cell>
          <cell r="I48">
            <v>432789</v>
          </cell>
          <cell r="J48">
            <v>235868</v>
          </cell>
          <cell r="K48">
            <v>399371</v>
          </cell>
          <cell r="L48">
            <v>378235</v>
          </cell>
          <cell r="M48">
            <v>706584</v>
          </cell>
          <cell r="N48">
            <v>623440</v>
          </cell>
          <cell r="O48">
            <v>561529</v>
          </cell>
          <cell r="P48">
            <v>535407</v>
          </cell>
          <cell r="Q48">
            <v>778547</v>
          </cell>
          <cell r="R48">
            <v>505243</v>
          </cell>
          <cell r="S48">
            <v>609453</v>
          </cell>
          <cell r="T48">
            <v>770417</v>
          </cell>
          <cell r="U48">
            <v>1024824</v>
          </cell>
          <cell r="V48">
            <v>672440</v>
          </cell>
          <cell r="W48">
            <v>681436</v>
          </cell>
          <cell r="X48">
            <v>1357267</v>
          </cell>
          <cell r="Y48">
            <v>1026735</v>
          </cell>
          <cell r="Z48">
            <v>864544</v>
          </cell>
          <cell r="AA48">
            <v>930839</v>
          </cell>
          <cell r="AB48">
            <v>740450</v>
          </cell>
          <cell r="AC48">
            <v>865313</v>
          </cell>
          <cell r="AD48">
            <v>1002241</v>
          </cell>
          <cell r="AE48">
            <v>972348</v>
          </cell>
          <cell r="AF48">
            <v>1056345</v>
          </cell>
          <cell r="AG48">
            <v>1409002</v>
          </cell>
          <cell r="AH48">
            <v>1218581</v>
          </cell>
          <cell r="AI48">
            <v>1186009</v>
          </cell>
          <cell r="AJ48">
            <v>1377593</v>
          </cell>
          <cell r="AK48">
            <v>1485367</v>
          </cell>
          <cell r="AL48">
            <v>3085758</v>
          </cell>
          <cell r="AM48">
            <v>1979198</v>
          </cell>
          <cell r="AN48">
            <v>1709230</v>
          </cell>
          <cell r="AO48">
            <v>2021678</v>
          </cell>
          <cell r="AP48">
            <v>1918495</v>
          </cell>
          <cell r="AQ48">
            <v>1844546</v>
          </cell>
          <cell r="AR48">
            <v>1953089</v>
          </cell>
          <cell r="AS48">
            <v>2932410</v>
          </cell>
          <cell r="AT48">
            <v>1491977</v>
          </cell>
          <cell r="AU48">
            <v>3376018</v>
          </cell>
          <cell r="AV48">
            <v>1771055</v>
          </cell>
          <cell r="AW48">
            <v>1730298</v>
          </cell>
          <cell r="AX48">
            <v>3710884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472104</v>
          </cell>
          <cell r="D49">
            <v>503296</v>
          </cell>
          <cell r="E49">
            <v>394278</v>
          </cell>
          <cell r="F49">
            <v>371448</v>
          </cell>
          <cell r="G49">
            <v>394643</v>
          </cell>
          <cell r="H49">
            <v>580167</v>
          </cell>
          <cell r="I49">
            <v>254484</v>
          </cell>
          <cell r="J49">
            <v>216563</v>
          </cell>
          <cell r="K49">
            <v>382676</v>
          </cell>
          <cell r="L49">
            <v>308197</v>
          </cell>
          <cell r="M49">
            <v>698507</v>
          </cell>
          <cell r="N49">
            <v>616095</v>
          </cell>
          <cell r="O49">
            <v>396324</v>
          </cell>
          <cell r="P49">
            <v>370104</v>
          </cell>
          <cell r="Q49">
            <v>603623</v>
          </cell>
          <cell r="R49">
            <v>362505</v>
          </cell>
          <cell r="S49">
            <v>539504</v>
          </cell>
          <cell r="T49">
            <v>667523</v>
          </cell>
          <cell r="U49">
            <v>914759</v>
          </cell>
          <cell r="V49">
            <v>562663</v>
          </cell>
          <cell r="W49">
            <v>641530</v>
          </cell>
          <cell r="X49">
            <v>860117</v>
          </cell>
          <cell r="Y49">
            <v>688218</v>
          </cell>
          <cell r="Z49">
            <v>743084</v>
          </cell>
          <cell r="AA49">
            <v>816647</v>
          </cell>
          <cell r="AB49">
            <v>630603</v>
          </cell>
          <cell r="AC49">
            <v>777641</v>
          </cell>
          <cell r="AD49">
            <v>921958</v>
          </cell>
          <cell r="AE49">
            <v>847561</v>
          </cell>
          <cell r="AF49">
            <v>930856</v>
          </cell>
          <cell r="AG49">
            <v>1270084</v>
          </cell>
          <cell r="AH49">
            <v>1148039</v>
          </cell>
          <cell r="AI49">
            <v>1078805</v>
          </cell>
          <cell r="AJ49">
            <v>1015812</v>
          </cell>
          <cell r="AK49">
            <v>1078689</v>
          </cell>
          <cell r="AL49">
            <v>1819515</v>
          </cell>
          <cell r="AM49">
            <v>1544411</v>
          </cell>
          <cell r="AN49">
            <v>1390501</v>
          </cell>
          <cell r="AO49">
            <v>1630110</v>
          </cell>
          <cell r="AP49">
            <v>1485127</v>
          </cell>
          <cell r="AQ49">
            <v>1253711</v>
          </cell>
          <cell r="AR49">
            <v>1714218</v>
          </cell>
          <cell r="AS49">
            <v>2894309</v>
          </cell>
          <cell r="AT49">
            <v>1224989</v>
          </cell>
          <cell r="AU49">
            <v>2220102</v>
          </cell>
          <cell r="AV49">
            <v>1442275</v>
          </cell>
          <cell r="AW49">
            <v>1225615</v>
          </cell>
          <cell r="AX49">
            <v>2212521</v>
          </cell>
          <cell r="AY49" t="str">
            <v>11.    Vklady a prijaté úvery</v>
          </cell>
          <cell r="AZ49">
            <v>197217</v>
          </cell>
          <cell r="BA49">
            <v>161215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178622</v>
          </cell>
          <cell r="D50">
            <v>87049</v>
          </cell>
          <cell r="E50">
            <v>113631</v>
          </cell>
          <cell r="F50">
            <v>136562</v>
          </cell>
          <cell r="G50">
            <v>199879</v>
          </cell>
          <cell r="H50">
            <v>95200</v>
          </cell>
          <cell r="I50">
            <v>178305</v>
          </cell>
          <cell r="J50">
            <v>19305</v>
          </cell>
          <cell r="K50">
            <v>16695</v>
          </cell>
          <cell r="L50">
            <v>70038</v>
          </cell>
          <cell r="M50">
            <v>8077</v>
          </cell>
          <cell r="N50">
            <v>7345</v>
          </cell>
          <cell r="O50">
            <v>165205</v>
          </cell>
          <cell r="P50">
            <v>165303</v>
          </cell>
          <cell r="Q50">
            <v>174924</v>
          </cell>
          <cell r="R50">
            <v>142738</v>
          </cell>
          <cell r="S50">
            <v>69949</v>
          </cell>
          <cell r="T50">
            <v>102894</v>
          </cell>
          <cell r="U50">
            <v>110065</v>
          </cell>
          <cell r="V50">
            <v>109777</v>
          </cell>
          <cell r="W50">
            <v>39906</v>
          </cell>
          <cell r="X50">
            <v>497150</v>
          </cell>
          <cell r="Y50">
            <v>338517</v>
          </cell>
          <cell r="Z50">
            <v>121460</v>
          </cell>
          <cell r="AA50">
            <v>114192</v>
          </cell>
          <cell r="AB50">
            <v>109847</v>
          </cell>
          <cell r="AC50">
            <v>87672</v>
          </cell>
          <cell r="AD50">
            <v>80283</v>
          </cell>
          <cell r="AE50">
            <v>124787</v>
          </cell>
          <cell r="AF50">
            <v>125489</v>
          </cell>
          <cell r="AG50">
            <v>138918</v>
          </cell>
          <cell r="AH50">
            <v>70542</v>
          </cell>
          <cell r="AI50">
            <v>107204</v>
          </cell>
          <cell r="AJ50">
            <v>361781</v>
          </cell>
          <cell r="AK50">
            <v>406678</v>
          </cell>
          <cell r="AL50">
            <v>1266243</v>
          </cell>
          <cell r="AM50">
            <v>434787</v>
          </cell>
          <cell r="AN50">
            <v>318729</v>
          </cell>
          <cell r="AO50">
            <v>391568</v>
          </cell>
          <cell r="AP50">
            <v>433368</v>
          </cell>
          <cell r="AQ50">
            <v>590835</v>
          </cell>
          <cell r="AR50">
            <v>238871</v>
          </cell>
          <cell r="AS50">
            <v>38101</v>
          </cell>
          <cell r="AT50">
            <v>266988</v>
          </cell>
          <cell r="AU50">
            <v>1155916</v>
          </cell>
          <cell r="AV50">
            <v>328780</v>
          </cell>
          <cell r="AW50">
            <v>504683</v>
          </cell>
          <cell r="AX50">
            <v>1498363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178622</v>
          </cell>
          <cell r="D51">
            <v>87049</v>
          </cell>
          <cell r="E51">
            <v>113631</v>
          </cell>
          <cell r="F51">
            <v>136562</v>
          </cell>
          <cell r="G51">
            <v>199879</v>
          </cell>
          <cell r="H51">
            <v>95200</v>
          </cell>
          <cell r="I51">
            <v>178305</v>
          </cell>
          <cell r="J51">
            <v>19305</v>
          </cell>
          <cell r="K51">
            <v>16695</v>
          </cell>
          <cell r="L51">
            <v>70038</v>
          </cell>
          <cell r="M51">
            <v>8077</v>
          </cell>
          <cell r="N51">
            <v>7345</v>
          </cell>
          <cell r="O51">
            <v>165205</v>
          </cell>
          <cell r="P51">
            <v>165303</v>
          </cell>
          <cell r="Q51">
            <v>174924</v>
          </cell>
          <cell r="R51">
            <v>142738</v>
          </cell>
          <cell r="S51">
            <v>69949</v>
          </cell>
          <cell r="T51">
            <v>102894</v>
          </cell>
          <cell r="U51">
            <v>110065</v>
          </cell>
          <cell r="V51">
            <v>109777</v>
          </cell>
          <cell r="W51">
            <v>39906</v>
          </cell>
          <cell r="X51">
            <v>497150</v>
          </cell>
          <cell r="Y51">
            <v>338517</v>
          </cell>
          <cell r="Z51">
            <v>121460</v>
          </cell>
          <cell r="AA51">
            <v>114192</v>
          </cell>
          <cell r="AB51">
            <v>109847</v>
          </cell>
          <cell r="AC51">
            <v>87672</v>
          </cell>
          <cell r="AD51">
            <v>80283</v>
          </cell>
          <cell r="AE51">
            <v>124787</v>
          </cell>
          <cell r="AF51">
            <v>125489</v>
          </cell>
          <cell r="AG51">
            <v>138918</v>
          </cell>
          <cell r="AH51">
            <v>70542</v>
          </cell>
          <cell r="AI51">
            <v>107204</v>
          </cell>
          <cell r="AJ51">
            <v>361781</v>
          </cell>
          <cell r="AK51">
            <v>406678</v>
          </cell>
          <cell r="AL51">
            <v>1266243</v>
          </cell>
          <cell r="AM51">
            <v>434787</v>
          </cell>
          <cell r="AN51">
            <v>318729</v>
          </cell>
          <cell r="AO51">
            <v>331568</v>
          </cell>
          <cell r="AP51">
            <v>433368</v>
          </cell>
          <cell r="AQ51">
            <v>590835</v>
          </cell>
          <cell r="AR51">
            <v>238871</v>
          </cell>
          <cell r="AS51">
            <v>38101</v>
          </cell>
          <cell r="AT51">
            <v>266988</v>
          </cell>
          <cell r="AU51">
            <v>1124316</v>
          </cell>
          <cell r="AV51">
            <v>324180</v>
          </cell>
          <cell r="AW51">
            <v>500083</v>
          </cell>
          <cell r="AX51">
            <v>1493763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60000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31600</v>
          </cell>
          <cell r="AV52">
            <v>4600</v>
          </cell>
          <cell r="AW52">
            <v>4600</v>
          </cell>
          <cell r="AX52">
            <v>0</v>
          </cell>
          <cell r="AY52" t="str">
            <v>11e.   Vklady a prijaté úvery v EUR</v>
          </cell>
          <cell r="AZ52">
            <v>135106</v>
          </cell>
          <cell r="BA52">
            <v>103540</v>
          </cell>
        </row>
        <row r="53">
          <cell r="A53">
            <v>53</v>
          </cell>
          <cell r="B53" t="str">
            <v>                     nad 2 roky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4600</v>
          </cell>
          <cell r="AY53" t="str">
            <v>11e.1  Vklady splatné na požiadanie v EUR</v>
          </cell>
          <cell r="AZ53">
            <v>86397</v>
          </cell>
          <cell r="BA53">
            <v>87900</v>
          </cell>
        </row>
        <row r="54">
          <cell r="A54">
            <v>54</v>
          </cell>
          <cell r="B54" t="str">
            <v>11s.3  S výpovednou lehotou v SKK</v>
          </cell>
          <cell r="C54">
            <v>618</v>
          </cell>
          <cell r="D54">
            <v>729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 t="str">
            <v>11e.2  Vklady s dohodnutou splatnosťou v EUR</v>
          </cell>
          <cell r="AZ54">
            <v>48709</v>
          </cell>
          <cell r="BA54">
            <v>15640</v>
          </cell>
        </row>
        <row r="55">
          <cell r="A55">
            <v>55</v>
          </cell>
          <cell r="B55" t="str">
            <v>          v tom:  do 3 mesiacov vrátane</v>
          </cell>
          <cell r="C55">
            <v>618</v>
          </cell>
          <cell r="D55">
            <v>729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 t="str">
            <v>         v tom: do 1 roka vrátane</v>
          </cell>
          <cell r="AZ55">
            <v>48423</v>
          </cell>
          <cell r="BA55">
            <v>14913</v>
          </cell>
        </row>
        <row r="56">
          <cell r="A56">
            <v>56</v>
          </cell>
          <cell r="B56" t="str">
            <v>                       nad 3 mesiace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>                     od 1 do 2 rokov vrátane</v>
          </cell>
          <cell r="AZ56">
            <v>0</v>
          </cell>
          <cell r="BA56">
            <v>0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286</v>
          </cell>
          <cell r="BA57">
            <v>727</v>
          </cell>
        </row>
        <row r="58">
          <cell r="A58">
            <v>58</v>
          </cell>
          <cell r="B58" t="str">
            <v>11e.   Vklady a prijaté úvery v EUR</v>
          </cell>
          <cell r="C58">
            <v>175727</v>
          </cell>
          <cell r="D58">
            <v>6528556</v>
          </cell>
          <cell r="E58">
            <v>6703717</v>
          </cell>
          <cell r="F58">
            <v>6830039</v>
          </cell>
          <cell r="G58">
            <v>6776928</v>
          </cell>
          <cell r="H58">
            <v>6637056</v>
          </cell>
          <cell r="I58">
            <v>6788439</v>
          </cell>
          <cell r="J58">
            <v>6762898</v>
          </cell>
          <cell r="K58">
            <v>6965059</v>
          </cell>
          <cell r="L58">
            <v>6951797</v>
          </cell>
          <cell r="M58">
            <v>6806068</v>
          </cell>
          <cell r="N58">
            <v>6975572</v>
          </cell>
          <cell r="O58">
            <v>7155272</v>
          </cell>
          <cell r="P58">
            <v>6822342</v>
          </cell>
          <cell r="Q58">
            <v>6736641</v>
          </cell>
          <cell r="R58">
            <v>298673</v>
          </cell>
          <cell r="S58">
            <v>241021</v>
          </cell>
          <cell r="T58">
            <v>797229</v>
          </cell>
          <cell r="U58">
            <v>360997</v>
          </cell>
          <cell r="V58">
            <v>368994</v>
          </cell>
          <cell r="W58">
            <v>391928</v>
          </cell>
          <cell r="X58">
            <v>357382</v>
          </cell>
          <cell r="Y58">
            <v>429586</v>
          </cell>
          <cell r="Z58">
            <v>431569</v>
          </cell>
          <cell r="AA58">
            <v>476294</v>
          </cell>
          <cell r="AB58">
            <v>493750</v>
          </cell>
          <cell r="AC58">
            <v>438014</v>
          </cell>
          <cell r="AD58">
            <v>329442</v>
          </cell>
          <cell r="AE58">
            <v>410577</v>
          </cell>
          <cell r="AF58">
            <v>804176</v>
          </cell>
          <cell r="AG58">
            <v>881786</v>
          </cell>
          <cell r="AH58">
            <v>794592</v>
          </cell>
          <cell r="AI58">
            <v>1659107</v>
          </cell>
          <cell r="AJ58">
            <v>2127049</v>
          </cell>
          <cell r="AK58">
            <v>689601</v>
          </cell>
          <cell r="AL58">
            <v>2418755</v>
          </cell>
          <cell r="AM58">
            <v>1612093</v>
          </cell>
          <cell r="AN58">
            <v>2308900</v>
          </cell>
          <cell r="AO58">
            <v>880358</v>
          </cell>
          <cell r="AP58">
            <v>628253</v>
          </cell>
          <cell r="AQ58">
            <v>641260</v>
          </cell>
          <cell r="AR58">
            <v>671377</v>
          </cell>
          <cell r="AS58">
            <v>750677</v>
          </cell>
          <cell r="AT58">
            <v>881748</v>
          </cell>
          <cell r="AU58">
            <v>1093733</v>
          </cell>
          <cell r="AV58">
            <v>791063</v>
          </cell>
          <cell r="AW58">
            <v>795652</v>
          </cell>
          <cell r="AX58">
            <v>1554807</v>
          </cell>
          <cell r="AY58" t="str">
            <v>11e.3  Vklady s výpovednou lehotou v EUR</v>
          </cell>
          <cell r="AZ58">
            <v>0</v>
          </cell>
          <cell r="BA58">
            <v>0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156573</v>
          </cell>
          <cell r="D59">
            <v>6505451</v>
          </cell>
          <cell r="E59">
            <v>6697893</v>
          </cell>
          <cell r="F59">
            <v>6817928</v>
          </cell>
          <cell r="G59">
            <v>6765258</v>
          </cell>
          <cell r="H59">
            <v>6625587</v>
          </cell>
          <cell r="I59">
            <v>6764938</v>
          </cell>
          <cell r="J59">
            <v>6739598</v>
          </cell>
          <cell r="K59">
            <v>6937805</v>
          </cell>
          <cell r="L59">
            <v>6914636</v>
          </cell>
          <cell r="M59">
            <v>6781395</v>
          </cell>
          <cell r="N59">
            <v>6950871</v>
          </cell>
          <cell r="O59">
            <v>6996229</v>
          </cell>
          <cell r="P59">
            <v>6690348</v>
          </cell>
          <cell r="Q59">
            <v>6712016</v>
          </cell>
          <cell r="R59">
            <v>274327</v>
          </cell>
          <cell r="S59">
            <v>204063</v>
          </cell>
          <cell r="T59">
            <v>774413</v>
          </cell>
          <cell r="U59">
            <v>322463</v>
          </cell>
          <cell r="V59">
            <v>332513</v>
          </cell>
          <cell r="W59">
            <v>332232</v>
          </cell>
          <cell r="X59">
            <v>299238</v>
          </cell>
          <cell r="Y59">
            <v>372900</v>
          </cell>
          <cell r="Z59">
            <v>272604</v>
          </cell>
          <cell r="AA59">
            <v>349337</v>
          </cell>
          <cell r="AB59">
            <v>471843</v>
          </cell>
          <cell r="AC59">
            <v>320760</v>
          </cell>
          <cell r="AD59">
            <v>312164</v>
          </cell>
          <cell r="AE59">
            <v>394322</v>
          </cell>
          <cell r="AF59">
            <v>788020</v>
          </cell>
          <cell r="AG59">
            <v>863010</v>
          </cell>
          <cell r="AH59">
            <v>778431</v>
          </cell>
          <cell r="AI59">
            <v>1642846</v>
          </cell>
          <cell r="AJ59">
            <v>2111012</v>
          </cell>
          <cell r="AK59">
            <v>663854</v>
          </cell>
          <cell r="AL59">
            <v>2392808</v>
          </cell>
          <cell r="AM59">
            <v>1121171</v>
          </cell>
          <cell r="AN59">
            <v>1865365</v>
          </cell>
          <cell r="AO59">
            <v>512872</v>
          </cell>
          <cell r="AP59">
            <v>420630</v>
          </cell>
          <cell r="AQ59">
            <v>437479</v>
          </cell>
          <cell r="AR59">
            <v>649968</v>
          </cell>
          <cell r="AS59">
            <v>530320</v>
          </cell>
          <cell r="AT59">
            <v>648871</v>
          </cell>
          <cell r="AU59">
            <v>836591</v>
          </cell>
          <cell r="AV59">
            <v>646559</v>
          </cell>
          <cell r="AW59">
            <v>688169</v>
          </cell>
          <cell r="AX59">
            <v>988712</v>
          </cell>
          <cell r="AY59" t="str">
            <v>          v tom:  do 3 mesiacov vrátane</v>
          </cell>
          <cell r="AZ59">
            <v>0</v>
          </cell>
          <cell r="BA59">
            <v>0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19128</v>
          </cell>
          <cell r="D60">
            <v>23079</v>
          </cell>
          <cell r="E60">
            <v>5824</v>
          </cell>
          <cell r="F60">
            <v>12111</v>
          </cell>
          <cell r="G60">
            <v>11670</v>
          </cell>
          <cell r="H60">
            <v>11469</v>
          </cell>
          <cell r="I60">
            <v>23501</v>
          </cell>
          <cell r="J60">
            <v>23300</v>
          </cell>
          <cell r="K60">
            <v>27254</v>
          </cell>
          <cell r="L60">
            <v>37161</v>
          </cell>
          <cell r="M60">
            <v>24673</v>
          </cell>
          <cell r="N60">
            <v>24701</v>
          </cell>
          <cell r="O60">
            <v>159043</v>
          </cell>
          <cell r="P60">
            <v>131994</v>
          </cell>
          <cell r="Q60">
            <v>24625</v>
          </cell>
          <cell r="R60">
            <v>24346</v>
          </cell>
          <cell r="S60">
            <v>36958</v>
          </cell>
          <cell r="T60">
            <v>22816</v>
          </cell>
          <cell r="U60">
            <v>38534</v>
          </cell>
          <cell r="V60">
            <v>36481</v>
          </cell>
          <cell r="W60">
            <v>59696</v>
          </cell>
          <cell r="X60">
            <v>58144</v>
          </cell>
          <cell r="Y60">
            <v>56686</v>
          </cell>
          <cell r="Z60">
            <v>158965</v>
          </cell>
          <cell r="AA60">
            <v>126957</v>
          </cell>
          <cell r="AB60">
            <v>21907</v>
          </cell>
          <cell r="AC60">
            <v>117254</v>
          </cell>
          <cell r="AD60">
            <v>17278</v>
          </cell>
          <cell r="AE60">
            <v>16255</v>
          </cell>
          <cell r="AF60">
            <v>16156</v>
          </cell>
          <cell r="AG60">
            <v>18776</v>
          </cell>
          <cell r="AH60">
            <v>16161</v>
          </cell>
          <cell r="AI60">
            <v>16261</v>
          </cell>
          <cell r="AJ60">
            <v>16037</v>
          </cell>
          <cell r="AK60">
            <v>25747</v>
          </cell>
          <cell r="AL60">
            <v>25947</v>
          </cell>
          <cell r="AM60">
            <v>490922</v>
          </cell>
          <cell r="AN60">
            <v>443535</v>
          </cell>
          <cell r="AO60">
            <v>367486</v>
          </cell>
          <cell r="AP60">
            <v>207623</v>
          </cell>
          <cell r="AQ60">
            <v>203781</v>
          </cell>
          <cell r="AR60">
            <v>21409</v>
          </cell>
          <cell r="AS60">
            <v>220357</v>
          </cell>
          <cell r="AT60">
            <v>232877</v>
          </cell>
          <cell r="AU60">
            <v>257142</v>
          </cell>
          <cell r="AV60">
            <v>144504</v>
          </cell>
          <cell r="AW60">
            <v>107483</v>
          </cell>
          <cell r="AX60">
            <v>566095</v>
          </cell>
          <cell r="AY60" t="str">
            <v>                       nad 3 mesiace</v>
          </cell>
          <cell r="AZ60">
            <v>0</v>
          </cell>
          <cell r="BA60">
            <v>0</v>
          </cell>
        </row>
        <row r="61">
          <cell r="A61">
            <v>61</v>
          </cell>
          <cell r="B61" t="str">
            <v>         v tom: do 1 roka vrátane</v>
          </cell>
          <cell r="C61">
            <v>19128</v>
          </cell>
          <cell r="D61">
            <v>23079</v>
          </cell>
          <cell r="E61">
            <v>5824</v>
          </cell>
          <cell r="F61">
            <v>12111</v>
          </cell>
          <cell r="G61">
            <v>11670</v>
          </cell>
          <cell r="H61">
            <v>11469</v>
          </cell>
          <cell r="I61">
            <v>23501</v>
          </cell>
          <cell r="J61">
            <v>23300</v>
          </cell>
          <cell r="K61">
            <v>27254</v>
          </cell>
          <cell r="L61">
            <v>37161</v>
          </cell>
          <cell r="M61">
            <v>24673</v>
          </cell>
          <cell r="N61">
            <v>24701</v>
          </cell>
          <cell r="O61">
            <v>159043</v>
          </cell>
          <cell r="P61">
            <v>131994</v>
          </cell>
          <cell r="Q61">
            <v>24625</v>
          </cell>
          <cell r="R61">
            <v>24346</v>
          </cell>
          <cell r="S61">
            <v>36958</v>
          </cell>
          <cell r="T61">
            <v>22816</v>
          </cell>
          <cell r="U61">
            <v>38534</v>
          </cell>
          <cell r="V61">
            <v>36481</v>
          </cell>
          <cell r="W61">
            <v>59696</v>
          </cell>
          <cell r="X61">
            <v>58144</v>
          </cell>
          <cell r="Y61">
            <v>56686</v>
          </cell>
          <cell r="Z61">
            <v>158965</v>
          </cell>
          <cell r="AA61">
            <v>126957</v>
          </cell>
          <cell r="AB61">
            <v>21907</v>
          </cell>
          <cell r="AC61">
            <v>117254</v>
          </cell>
          <cell r="AD61">
            <v>17278</v>
          </cell>
          <cell r="AE61">
            <v>16255</v>
          </cell>
          <cell r="AF61">
            <v>16156</v>
          </cell>
          <cell r="AG61">
            <v>18776</v>
          </cell>
          <cell r="AH61">
            <v>16161</v>
          </cell>
          <cell r="AI61">
            <v>16261</v>
          </cell>
          <cell r="AJ61">
            <v>16037</v>
          </cell>
          <cell r="AK61">
            <v>25747</v>
          </cell>
          <cell r="AL61">
            <v>25947</v>
          </cell>
          <cell r="AM61">
            <v>490922</v>
          </cell>
          <cell r="AN61">
            <v>443535</v>
          </cell>
          <cell r="AO61">
            <v>367486</v>
          </cell>
          <cell r="AP61">
            <v>207623</v>
          </cell>
          <cell r="AQ61">
            <v>203781</v>
          </cell>
          <cell r="AR61">
            <v>21409</v>
          </cell>
          <cell r="AS61">
            <v>220357</v>
          </cell>
          <cell r="AT61">
            <v>232877</v>
          </cell>
          <cell r="AU61">
            <v>257142</v>
          </cell>
          <cell r="AV61">
            <v>144504</v>
          </cell>
          <cell r="AW61">
            <v>107483</v>
          </cell>
          <cell r="AX61">
            <v>566095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 t="str">
            <v>11x.   Vklady a prijaté úvery v CM</v>
          </cell>
          <cell r="AZ62">
            <v>62111</v>
          </cell>
          <cell r="BA62">
            <v>57675</v>
          </cell>
        </row>
        <row r="63">
          <cell r="A63">
            <v>63</v>
          </cell>
          <cell r="B63" t="str">
            <v>                     nad 2 roky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 t="str">
            <v>11x.1  Vklady splatné na požiadanie v CM</v>
          </cell>
          <cell r="AZ63">
            <v>957</v>
          </cell>
          <cell r="BA63">
            <v>1249</v>
          </cell>
        </row>
        <row r="64">
          <cell r="A64">
            <v>64</v>
          </cell>
          <cell r="B64" t="str">
            <v>11e.3  S výpovednou lehotou v EUR</v>
          </cell>
          <cell r="C64">
            <v>26</v>
          </cell>
          <cell r="D64">
            <v>26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 t="str">
            <v>11x.2  Vklady s dohodnutou splatnosťou v CM        </v>
          </cell>
          <cell r="AZ64">
            <v>61154</v>
          </cell>
          <cell r="BA64">
            <v>56426</v>
          </cell>
        </row>
        <row r="65">
          <cell r="A65">
            <v>65</v>
          </cell>
          <cell r="B65" t="str">
            <v>          v tom:  do 3 mesiacov vrátane</v>
          </cell>
          <cell r="C65">
            <v>26</v>
          </cell>
          <cell r="D65">
            <v>26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 t="str">
            <v>         v tom: do 1 roka vrátane</v>
          </cell>
          <cell r="AZ65">
            <v>61154</v>
          </cell>
          <cell r="BA65">
            <v>56426</v>
          </cell>
        </row>
        <row r="66">
          <cell r="A66">
            <v>66</v>
          </cell>
          <cell r="B66" t="str">
            <v>                       nad 3 mesiace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139791</v>
          </cell>
          <cell r="D68">
            <v>95623</v>
          </cell>
          <cell r="E68">
            <v>38258</v>
          </cell>
          <cell r="F68">
            <v>30350</v>
          </cell>
          <cell r="G68">
            <v>189939</v>
          </cell>
          <cell r="H68">
            <v>173711</v>
          </cell>
          <cell r="I68">
            <v>34662</v>
          </cell>
          <cell r="J68">
            <v>119966</v>
          </cell>
          <cell r="K68">
            <v>88415</v>
          </cell>
          <cell r="L68">
            <v>66101</v>
          </cell>
          <cell r="M68">
            <v>74687</v>
          </cell>
          <cell r="N68">
            <v>76593</v>
          </cell>
          <cell r="O68">
            <v>54282</v>
          </cell>
          <cell r="P68">
            <v>73714</v>
          </cell>
          <cell r="Q68">
            <v>22854</v>
          </cell>
          <cell r="R68">
            <v>27295</v>
          </cell>
          <cell r="S68">
            <v>15947</v>
          </cell>
          <cell r="T68">
            <v>21994</v>
          </cell>
          <cell r="U68">
            <v>60864</v>
          </cell>
          <cell r="V68">
            <v>32230</v>
          </cell>
          <cell r="W68">
            <v>14251</v>
          </cell>
          <cell r="X68">
            <v>14252</v>
          </cell>
          <cell r="Y68">
            <v>40721</v>
          </cell>
          <cell r="Z68">
            <v>37846</v>
          </cell>
          <cell r="AA68">
            <v>45957</v>
          </cell>
          <cell r="AB68">
            <v>94376</v>
          </cell>
          <cell r="AC68">
            <v>47302</v>
          </cell>
          <cell r="AD68">
            <v>24429</v>
          </cell>
          <cell r="AE68">
            <v>101055</v>
          </cell>
          <cell r="AF68">
            <v>114401</v>
          </cell>
          <cell r="AG68">
            <v>100228</v>
          </cell>
          <cell r="AH68">
            <v>102026</v>
          </cell>
          <cell r="AI68">
            <v>231997</v>
          </cell>
          <cell r="AJ68">
            <v>518639</v>
          </cell>
          <cell r="AK68">
            <v>75551</v>
          </cell>
          <cell r="AL68">
            <v>708033</v>
          </cell>
          <cell r="AM68">
            <v>114959</v>
          </cell>
          <cell r="AN68">
            <v>338293</v>
          </cell>
          <cell r="AO68">
            <v>82318</v>
          </cell>
          <cell r="AP68">
            <v>271914</v>
          </cell>
          <cell r="AQ68">
            <v>156683</v>
          </cell>
          <cell r="AR68">
            <v>946464</v>
          </cell>
          <cell r="AS68">
            <v>667310</v>
          </cell>
          <cell r="AT68">
            <v>101770</v>
          </cell>
          <cell r="AU68">
            <v>1601859</v>
          </cell>
          <cell r="AV68">
            <v>92721</v>
          </cell>
          <cell r="AW68">
            <v>156748</v>
          </cell>
          <cell r="AX68">
            <v>1787882</v>
          </cell>
          <cell r="AY68" t="str">
            <v>11x.3  Vklady s výpovednou lehotou  v CM</v>
          </cell>
          <cell r="AZ68">
            <v>0</v>
          </cell>
          <cell r="BA68">
            <v>0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139785</v>
          </cell>
          <cell r="D69">
            <v>95617</v>
          </cell>
          <cell r="E69">
            <v>38258</v>
          </cell>
          <cell r="F69">
            <v>30350</v>
          </cell>
          <cell r="G69">
            <v>188018</v>
          </cell>
          <cell r="H69">
            <v>173711</v>
          </cell>
          <cell r="I69">
            <v>34662</v>
          </cell>
          <cell r="J69">
            <v>119966</v>
          </cell>
          <cell r="K69">
            <v>88415</v>
          </cell>
          <cell r="L69">
            <v>33858</v>
          </cell>
          <cell r="M69">
            <v>42573</v>
          </cell>
          <cell r="N69">
            <v>44548</v>
          </cell>
          <cell r="O69">
            <v>23129</v>
          </cell>
          <cell r="P69">
            <v>41936</v>
          </cell>
          <cell r="Q69">
            <v>12209</v>
          </cell>
          <cell r="R69">
            <v>25699</v>
          </cell>
          <cell r="S69">
            <v>15947</v>
          </cell>
          <cell r="T69">
            <v>21994</v>
          </cell>
          <cell r="U69">
            <v>21792</v>
          </cell>
          <cell r="V69">
            <v>32230</v>
          </cell>
          <cell r="W69">
            <v>14251</v>
          </cell>
          <cell r="X69">
            <v>14252</v>
          </cell>
          <cell r="Y69">
            <v>40721</v>
          </cell>
          <cell r="Z69">
            <v>30151</v>
          </cell>
          <cell r="AA69">
            <v>45957</v>
          </cell>
          <cell r="AB69">
            <v>16707</v>
          </cell>
          <cell r="AC69">
            <v>23332</v>
          </cell>
          <cell r="AD69">
            <v>21790</v>
          </cell>
          <cell r="AE69">
            <v>60134</v>
          </cell>
          <cell r="AF69">
            <v>58804</v>
          </cell>
          <cell r="AG69">
            <v>38333</v>
          </cell>
          <cell r="AH69">
            <v>41837</v>
          </cell>
          <cell r="AI69">
            <v>203182</v>
          </cell>
          <cell r="AJ69">
            <v>492453</v>
          </cell>
          <cell r="AK69">
            <v>31809</v>
          </cell>
          <cell r="AL69">
            <v>692880</v>
          </cell>
          <cell r="AM69">
            <v>49983</v>
          </cell>
          <cell r="AN69">
            <v>334541</v>
          </cell>
          <cell r="AO69">
            <v>76674</v>
          </cell>
          <cell r="AP69">
            <v>223576</v>
          </cell>
          <cell r="AQ69">
            <v>131497</v>
          </cell>
          <cell r="AR69">
            <v>269211</v>
          </cell>
          <cell r="AS69">
            <v>106051</v>
          </cell>
          <cell r="AT69">
            <v>96946</v>
          </cell>
          <cell r="AU69">
            <v>263371</v>
          </cell>
          <cell r="AV69">
            <v>74375</v>
          </cell>
          <cell r="AW69">
            <v>131576</v>
          </cell>
          <cell r="AX69">
            <v>57283</v>
          </cell>
          <cell r="AY69" t="str">
            <v>          v tom:  do 3 mesiacov vrátane</v>
          </cell>
          <cell r="AZ69">
            <v>0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1921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32243</v>
          </cell>
          <cell r="M70">
            <v>32114</v>
          </cell>
          <cell r="N70">
            <v>32045</v>
          </cell>
          <cell r="O70">
            <v>31153</v>
          </cell>
          <cell r="P70">
            <v>31778</v>
          </cell>
          <cell r="Q70">
            <v>10645</v>
          </cell>
          <cell r="R70">
            <v>1596</v>
          </cell>
          <cell r="S70">
            <v>0</v>
          </cell>
          <cell r="T70">
            <v>0</v>
          </cell>
          <cell r="U70">
            <v>39072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7695</v>
          </cell>
          <cell r="AA70">
            <v>0</v>
          </cell>
          <cell r="AB70">
            <v>77669</v>
          </cell>
          <cell r="AC70">
            <v>23970</v>
          </cell>
          <cell r="AD70">
            <v>2639</v>
          </cell>
          <cell r="AE70">
            <v>40921</v>
          </cell>
          <cell r="AF70">
            <v>55597</v>
          </cell>
          <cell r="AG70">
            <v>61895</v>
          </cell>
          <cell r="AH70">
            <v>60189</v>
          </cell>
          <cell r="AI70">
            <v>28815</v>
          </cell>
          <cell r="AJ70">
            <v>26186</v>
          </cell>
          <cell r="AK70">
            <v>43742</v>
          </cell>
          <cell r="AL70">
            <v>15153</v>
          </cell>
          <cell r="AM70">
            <v>64976</v>
          </cell>
          <cell r="AN70">
            <v>3752</v>
          </cell>
          <cell r="AO70">
            <v>5644</v>
          </cell>
          <cell r="AP70">
            <v>48338</v>
          </cell>
          <cell r="AQ70">
            <v>25186</v>
          </cell>
          <cell r="AR70">
            <v>677253</v>
          </cell>
          <cell r="AS70">
            <v>561259</v>
          </cell>
          <cell r="AT70">
            <v>4824</v>
          </cell>
          <cell r="AU70">
            <v>1338488</v>
          </cell>
          <cell r="AV70">
            <v>18346</v>
          </cell>
          <cell r="AW70">
            <v>25172</v>
          </cell>
          <cell r="AX70">
            <v>1730599</v>
          </cell>
          <cell r="AY70" t="str">
            <v>                       nad 3 mesiace</v>
          </cell>
          <cell r="AZ70">
            <v>0</v>
          </cell>
          <cell r="BA70">
            <v>0</v>
          </cell>
        </row>
        <row r="71">
          <cell r="A71">
            <v>71</v>
          </cell>
          <cell r="B71" t="str">
            <v>         v tom: do 1 roka vrátane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1921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32243</v>
          </cell>
          <cell r="M71">
            <v>32114</v>
          </cell>
          <cell r="N71">
            <v>32045</v>
          </cell>
          <cell r="O71">
            <v>31153</v>
          </cell>
          <cell r="P71">
            <v>31778</v>
          </cell>
          <cell r="Q71">
            <v>10645</v>
          </cell>
          <cell r="R71">
            <v>1596</v>
          </cell>
          <cell r="S71">
            <v>0</v>
          </cell>
          <cell r="T71">
            <v>0</v>
          </cell>
          <cell r="U71">
            <v>39072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7695</v>
          </cell>
          <cell r="AA71">
            <v>0</v>
          </cell>
          <cell r="AB71">
            <v>77669</v>
          </cell>
          <cell r="AC71">
            <v>23970</v>
          </cell>
          <cell r="AD71">
            <v>2639</v>
          </cell>
          <cell r="AE71">
            <v>40921</v>
          </cell>
          <cell r="AF71">
            <v>55597</v>
          </cell>
          <cell r="AG71">
            <v>61895</v>
          </cell>
          <cell r="AH71">
            <v>60189</v>
          </cell>
          <cell r="AI71">
            <v>28815</v>
          </cell>
          <cell r="AJ71">
            <v>26186</v>
          </cell>
          <cell r="AK71">
            <v>43742</v>
          </cell>
          <cell r="AL71">
            <v>15153</v>
          </cell>
          <cell r="AM71">
            <v>64976</v>
          </cell>
          <cell r="AN71">
            <v>3752</v>
          </cell>
          <cell r="AO71">
            <v>5644</v>
          </cell>
          <cell r="AP71">
            <v>48338</v>
          </cell>
          <cell r="AQ71">
            <v>25186</v>
          </cell>
          <cell r="AR71">
            <v>677253</v>
          </cell>
          <cell r="AS71">
            <v>561259</v>
          </cell>
          <cell r="AT71">
            <v>4824</v>
          </cell>
          <cell r="AU71">
            <v>1338488</v>
          </cell>
          <cell r="AV71">
            <v>18346</v>
          </cell>
          <cell r="AW71">
            <v>25172</v>
          </cell>
          <cell r="AX71">
            <v>1730599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6</v>
          </cell>
          <cell r="D74">
            <v>6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A75">
            <v>75</v>
          </cell>
          <cell r="B75" t="str">
            <v>          v tom:  do 3 mesiacov vrátane</v>
          </cell>
          <cell r="C75">
            <v>6</v>
          </cell>
          <cell r="D75">
            <v>6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A76">
            <v>76</v>
          </cell>
          <cell r="B76" t="str">
            <v>                       nad 3 mesiace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  <cell r="C79">
            <v>30.126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7127347.208391422</v>
          </cell>
          <cell r="D81">
            <v>7309223.029940914</v>
          </cell>
          <cell r="E81">
            <v>7312901.613224457</v>
          </cell>
          <cell r="F81">
            <v>7534345.316338046</v>
          </cell>
          <cell r="G81">
            <v>7210140.675828188</v>
          </cell>
          <cell r="H81">
            <v>7214350.594171148</v>
          </cell>
          <cell r="I81">
            <v>7301578.6363938125</v>
          </cell>
          <cell r="J81">
            <v>7422624.444001858</v>
          </cell>
          <cell r="K81">
            <v>7582666.334727477</v>
          </cell>
          <cell r="L81">
            <v>7885293.069109739</v>
          </cell>
          <cell r="M81">
            <v>7968873.597556927</v>
          </cell>
          <cell r="N81">
            <v>8798562.902476266</v>
          </cell>
          <cell r="O81">
            <v>8335321.748655646</v>
          </cell>
          <cell r="P81">
            <v>8457067.084910044</v>
          </cell>
          <cell r="Q81">
            <v>8477554.969129656</v>
          </cell>
          <cell r="R81">
            <v>8373964.748058155</v>
          </cell>
          <cell r="S81">
            <v>8112881.630485294</v>
          </cell>
          <cell r="T81">
            <v>8023062.470955321</v>
          </cell>
          <cell r="U81">
            <v>8245108.975635664</v>
          </cell>
          <cell r="V81">
            <v>8622314.246829981</v>
          </cell>
          <cell r="W81">
            <v>8426281.882759077</v>
          </cell>
          <cell r="X81">
            <v>8966144.625904534</v>
          </cell>
          <cell r="Y81">
            <v>9362131.447918741</v>
          </cell>
          <cell r="Z81">
            <v>9932843.324702915</v>
          </cell>
          <cell r="AA81">
            <v>9619422.42581159</v>
          </cell>
          <cell r="AB81">
            <v>9864505.476996614</v>
          </cell>
          <cell r="AC81">
            <v>10060542.919737104</v>
          </cell>
          <cell r="AD81">
            <v>10043963.287525725</v>
          </cell>
          <cell r="AE81">
            <v>10229797.317931354</v>
          </cell>
          <cell r="AF81">
            <v>10373418.409347408</v>
          </cell>
          <cell r="AG81">
            <v>9753815.209453627</v>
          </cell>
          <cell r="AH81">
            <v>10204162.650202483</v>
          </cell>
          <cell r="AI81">
            <v>10330340.237668458</v>
          </cell>
          <cell r="AJ81">
            <v>10418312.985461064</v>
          </cell>
          <cell r="AK81">
            <v>10011252.539334793</v>
          </cell>
          <cell r="AL81">
            <v>11021657.671114651</v>
          </cell>
          <cell r="AM81">
            <v>10351971.187678417</v>
          </cell>
          <cell r="AN81">
            <v>10488827.19245834</v>
          </cell>
          <cell r="AO81">
            <v>10118996.979353381</v>
          </cell>
          <cell r="AP81">
            <v>10009396.80010622</v>
          </cell>
          <cell r="AQ81">
            <v>10434143.928832237</v>
          </cell>
          <cell r="AR81">
            <v>9718257.94994357</v>
          </cell>
          <cell r="AS81">
            <v>9851792.670782711</v>
          </cell>
          <cell r="AT81">
            <v>10019452.300338577</v>
          </cell>
          <cell r="AU81">
            <v>10011876.053906923</v>
          </cell>
          <cell r="AV81">
            <v>9392980.183230432</v>
          </cell>
          <cell r="AW81">
            <v>9649253.302794928</v>
          </cell>
          <cell r="AX81">
            <v>10770680.906857863</v>
          </cell>
          <cell r="AZ81">
            <v>8998583</v>
          </cell>
          <cell r="BA81">
            <v>8934780</v>
          </cell>
        </row>
        <row r="82">
          <cell r="A82">
            <v>82</v>
          </cell>
          <cell r="B82" t="str">
            <v>Vklady celkom EUR</v>
          </cell>
          <cell r="C82">
            <v>6750456.64874195</v>
          </cell>
          <cell r="D82">
            <v>6942541.55878643</v>
          </cell>
          <cell r="E82">
            <v>7003161.521609241</v>
          </cell>
          <cell r="F82">
            <v>7174784.50507867</v>
          </cell>
          <cell r="G82">
            <v>6920020.347872269</v>
          </cell>
          <cell r="H82">
            <v>6836277.99907057</v>
          </cell>
          <cell r="I82">
            <v>6908596.030007303</v>
          </cell>
          <cell r="J82">
            <v>6989895.505543384</v>
          </cell>
          <cell r="K82">
            <v>7171282.944964482</v>
          </cell>
          <cell r="L82">
            <v>7579135.829516033</v>
          </cell>
          <cell r="M82">
            <v>7610599.249817433</v>
          </cell>
          <cell r="N82">
            <v>8300326.2298346935</v>
          </cell>
          <cell r="O82">
            <v>7871206.001460532</v>
          </cell>
          <cell r="P82">
            <v>7994581.491070836</v>
          </cell>
          <cell r="Q82">
            <v>7976346.810064396</v>
          </cell>
          <cell r="R82">
            <v>7904351.523600876</v>
          </cell>
          <cell r="S82">
            <v>7720351.855540065</v>
          </cell>
          <cell r="T82">
            <v>7663190.499900418</v>
          </cell>
          <cell r="U82">
            <v>7863965.577906127</v>
          </cell>
          <cell r="V82">
            <v>8226653.58826263</v>
          </cell>
          <cell r="W82">
            <v>8043444.4997676425</v>
          </cell>
          <cell r="X82">
            <v>8553579.798180973</v>
          </cell>
          <cell r="Y82">
            <v>8934738.332337515</v>
          </cell>
          <cell r="Z82">
            <v>9528647.3809998</v>
          </cell>
          <cell r="AA82">
            <v>9198619.033393081</v>
          </cell>
          <cell r="AB82">
            <v>9425189.205337582</v>
          </cell>
          <cell r="AC82">
            <v>9656584.64449313</v>
          </cell>
          <cell r="AD82">
            <v>9656924.085507534</v>
          </cell>
          <cell r="AE82">
            <v>9879910.476000797</v>
          </cell>
          <cell r="AF82">
            <v>9981552.545973577</v>
          </cell>
          <cell r="AG82">
            <v>9340027.98247361</v>
          </cell>
          <cell r="AH82">
            <v>9763518.920533758</v>
          </cell>
          <cell r="AI82">
            <v>9861448.151098719</v>
          </cell>
          <cell r="AJ82">
            <v>9984748.78842196</v>
          </cell>
          <cell r="AK82">
            <v>9587270.862378012</v>
          </cell>
          <cell r="AL82">
            <v>10561020.015933082</v>
          </cell>
          <cell r="AM82">
            <v>9895249.3859125</v>
          </cell>
          <cell r="AN82">
            <v>10081464.748058155</v>
          </cell>
          <cell r="AO82">
            <v>9718467.967868285</v>
          </cell>
          <cell r="AP82">
            <v>9624658.766513973</v>
          </cell>
          <cell r="AQ82">
            <v>10105770.995153688</v>
          </cell>
          <cell r="AR82">
            <v>9383182.964880833</v>
          </cell>
          <cell r="AS82">
            <v>9509640.244307242</v>
          </cell>
          <cell r="AT82">
            <v>9639615.315674169</v>
          </cell>
          <cell r="AU82">
            <v>9574630.086968066</v>
          </cell>
          <cell r="AV82">
            <v>9014460.731593972</v>
          </cell>
          <cell r="AW82">
            <v>9220105.722631613</v>
          </cell>
          <cell r="AX82">
            <v>10350801.799110403</v>
          </cell>
          <cell r="AZ82">
            <v>8579436</v>
          </cell>
          <cell r="BA82">
            <v>8559633</v>
          </cell>
        </row>
        <row r="83">
          <cell r="A83">
            <v>83</v>
          </cell>
          <cell r="B83" t="str">
            <v>vklady celkom CM</v>
          </cell>
          <cell r="C83">
            <v>376890.5596494722</v>
          </cell>
          <cell r="D83">
            <v>366681.4711544845</v>
          </cell>
          <cell r="E83">
            <v>309740.0916152161</v>
          </cell>
          <cell r="F83">
            <v>359560.8112593773</v>
          </cell>
          <cell r="G83">
            <v>290120.32795591844</v>
          </cell>
          <cell r="H83">
            <v>378072.5951005776</v>
          </cell>
          <cell r="I83">
            <v>392982.60638650996</v>
          </cell>
          <cell r="J83">
            <v>432728.9384584744</v>
          </cell>
          <cell r="K83">
            <v>411383.3897629954</v>
          </cell>
          <cell r="L83">
            <v>306157.23959370644</v>
          </cell>
          <cell r="M83">
            <v>358274.3477394941</v>
          </cell>
          <cell r="N83">
            <v>498236.672641572</v>
          </cell>
          <cell r="O83">
            <v>464115.74719511386</v>
          </cell>
          <cell r="P83">
            <v>462485.59383920865</v>
          </cell>
          <cell r="Q83">
            <v>501208.1590652592</v>
          </cell>
          <cell r="R83">
            <v>469613.22445727943</v>
          </cell>
          <cell r="S83">
            <v>392529.77494523</v>
          </cell>
          <cell r="T83">
            <v>359871.9710549027</v>
          </cell>
          <cell r="U83">
            <v>381143.39772953594</v>
          </cell>
          <cell r="V83">
            <v>395660.6585673505</v>
          </cell>
          <cell r="W83">
            <v>382837.38299143594</v>
          </cell>
          <cell r="X83">
            <v>412564.82772356103</v>
          </cell>
          <cell r="Y83">
            <v>427393.1155812255</v>
          </cell>
          <cell r="Z83">
            <v>404195.9437031136</v>
          </cell>
          <cell r="AA83">
            <v>420803.3924185089</v>
          </cell>
          <cell r="AB83">
            <v>439316.27165903203</v>
          </cell>
          <cell r="AC83">
            <v>403958.2752439753</v>
          </cell>
          <cell r="AD83">
            <v>387039.20201819023</v>
          </cell>
          <cell r="AE83">
            <v>349886.8419305583</v>
          </cell>
          <cell r="AF83">
            <v>391865.8633738299</v>
          </cell>
          <cell r="AG83">
            <v>413787.22698001727</v>
          </cell>
          <cell r="AH83">
            <v>440643.7296687247</v>
          </cell>
          <cell r="AI83">
            <v>468892.0865697404</v>
          </cell>
          <cell r="AJ83">
            <v>433564.19703910244</v>
          </cell>
          <cell r="AK83">
            <v>423981.6769567815</v>
          </cell>
          <cell r="AL83">
            <v>460637.65518157074</v>
          </cell>
          <cell r="AM83">
            <v>456721.80176591646</v>
          </cell>
          <cell r="AN83">
            <v>407362.4444001859</v>
          </cell>
          <cell r="AO83">
            <v>400529.0114850959</v>
          </cell>
          <cell r="AP83">
            <v>384738.0335922459</v>
          </cell>
          <cell r="AQ83">
            <v>328372.93367855006</v>
          </cell>
          <cell r="AR83">
            <v>335074.9850627365</v>
          </cell>
          <cell r="AS83">
            <v>342152.42647546966</v>
          </cell>
          <cell r="AT83">
            <v>379836.9846644095</v>
          </cell>
          <cell r="AU83">
            <v>437245.96693885676</v>
          </cell>
          <cell r="AV83">
            <v>378519.4516364602</v>
          </cell>
          <cell r="AW83">
            <v>429147.58016331407</v>
          </cell>
          <cell r="AX83">
            <v>419879.10774746066</v>
          </cell>
          <cell r="AZ83">
            <v>419147</v>
          </cell>
          <cell r="BA83">
            <v>375147</v>
          </cell>
        </row>
        <row r="84">
          <cell r="A84">
            <v>84</v>
          </cell>
          <cell r="B84" t="str">
            <v>vklady splatné na požiadanie celkom</v>
          </cell>
          <cell r="C84">
            <v>4155536.4137290046</v>
          </cell>
          <cell r="D84">
            <v>4818358.095996813</v>
          </cell>
          <cell r="E84">
            <v>4422024.5966938855</v>
          </cell>
          <cell r="F84">
            <v>4072690.3671247424</v>
          </cell>
          <cell r="G84">
            <v>4426889.962158932</v>
          </cell>
          <cell r="H84">
            <v>4522025.957644559</v>
          </cell>
          <cell r="I84">
            <v>4213887.273451503</v>
          </cell>
          <cell r="J84">
            <v>4434329.615614419</v>
          </cell>
          <cell r="K84">
            <v>4601553.873730333</v>
          </cell>
          <cell r="L84">
            <v>4651626.833964017</v>
          </cell>
          <cell r="M84">
            <v>5095599.515368784</v>
          </cell>
          <cell r="N84">
            <v>5373644.426741021</v>
          </cell>
          <cell r="O84">
            <v>5154233.1872800905</v>
          </cell>
          <cell r="P84">
            <v>5243353.48204209</v>
          </cell>
          <cell r="Q84">
            <v>5036493.6931554135</v>
          </cell>
          <cell r="R84">
            <v>4545960.698400053</v>
          </cell>
          <cell r="S84">
            <v>5108657.903472084</v>
          </cell>
          <cell r="T84">
            <v>5220079.565823541</v>
          </cell>
          <cell r="U84">
            <v>5272498.473079732</v>
          </cell>
          <cell r="V84">
            <v>5027739.029409812</v>
          </cell>
          <cell r="W84">
            <v>5056461.295890593</v>
          </cell>
          <cell r="X84">
            <v>5176208.192259178</v>
          </cell>
          <cell r="Y84">
            <v>5739887.273451503</v>
          </cell>
          <cell r="Z84">
            <v>6056662.052711943</v>
          </cell>
          <cell r="AA84">
            <v>5658376.651397464</v>
          </cell>
          <cell r="AB84">
            <v>5818787.857664475</v>
          </cell>
          <cell r="AC84">
            <v>5857498.207528381</v>
          </cell>
          <cell r="AD84">
            <v>5393070.304720175</v>
          </cell>
          <cell r="AE84">
            <v>5805478.789085839</v>
          </cell>
          <cell r="AF84">
            <v>5972979.154218947</v>
          </cell>
          <cell r="AG84">
            <v>5903528.248024962</v>
          </cell>
          <cell r="AH84">
            <v>5916733.154086171</v>
          </cell>
          <cell r="AI84">
            <v>5873435.271858196</v>
          </cell>
          <cell r="AJ84">
            <v>5596528.181637124</v>
          </cell>
          <cell r="AK84">
            <v>6064316.703179977</v>
          </cell>
          <cell r="AL84">
            <v>7041187.877580827</v>
          </cell>
          <cell r="AM84">
            <v>6265443.96866494</v>
          </cell>
          <cell r="AN84">
            <v>6305046.637456018</v>
          </cell>
          <cell r="AO84">
            <v>6210347.307973179</v>
          </cell>
          <cell r="AP84">
            <v>5554194.018455818</v>
          </cell>
          <cell r="AQ84">
            <v>6134796.089756357</v>
          </cell>
          <cell r="AR84">
            <v>6058597.722897165</v>
          </cell>
          <cell r="AS84">
            <v>5788342.362079266</v>
          </cell>
          <cell r="AT84">
            <v>5490327.192458342</v>
          </cell>
          <cell r="AU84">
            <v>5955714.366328089</v>
          </cell>
          <cell r="AV84">
            <v>5772415.322312952</v>
          </cell>
          <cell r="AW84">
            <v>6165376.253070437</v>
          </cell>
          <cell r="AX84">
            <v>7060053.375821549</v>
          </cell>
          <cell r="AZ84">
            <v>6146308</v>
          </cell>
          <cell r="BA84">
            <v>5844486</v>
          </cell>
        </row>
        <row r="85">
          <cell r="A85">
            <v>85</v>
          </cell>
          <cell r="B85" t="str">
            <v>vklady splatné na požiadanie EUR</v>
          </cell>
          <cell r="C85">
            <v>3876805.350859722</v>
          </cell>
          <cell r="D85">
            <v>4616023.136161455</v>
          </cell>
          <cell r="E85">
            <v>4196156.044612627</v>
          </cell>
          <cell r="F85">
            <v>3801983.071101374</v>
          </cell>
          <cell r="G85">
            <v>4210006.074487153</v>
          </cell>
          <cell r="H85">
            <v>4267316.437628626</v>
          </cell>
          <cell r="I85">
            <v>4004457.213038571</v>
          </cell>
          <cell r="J85">
            <v>4147467.5695412597</v>
          </cell>
          <cell r="K85">
            <v>4271551.7493195245</v>
          </cell>
          <cell r="L85">
            <v>4424726.183363208</v>
          </cell>
          <cell r="M85">
            <v>4830114.983734979</v>
          </cell>
          <cell r="N85">
            <v>5142775.1443935465</v>
          </cell>
          <cell r="O85">
            <v>4913076.578370842</v>
          </cell>
          <cell r="P85">
            <v>4997142.335524132</v>
          </cell>
          <cell r="Q85">
            <v>4755236.4402841395</v>
          </cell>
          <cell r="R85">
            <v>4294212.806213901</v>
          </cell>
          <cell r="S85">
            <v>4803212.042753767</v>
          </cell>
          <cell r="T85">
            <v>4958454.026422359</v>
          </cell>
          <cell r="U85">
            <v>4998360.154019783</v>
          </cell>
          <cell r="V85">
            <v>4766433.114253469</v>
          </cell>
          <cell r="W85">
            <v>4797695.113855141</v>
          </cell>
          <cell r="X85">
            <v>4877277.368386111</v>
          </cell>
          <cell r="Y85">
            <v>5418727.079599017</v>
          </cell>
          <cell r="Z85">
            <v>5758904.335125805</v>
          </cell>
          <cell r="AA85">
            <v>5331097.324570139</v>
          </cell>
          <cell r="AB85">
            <v>5489550.1228175</v>
          </cell>
          <cell r="AC85">
            <v>5549282.015534754</v>
          </cell>
          <cell r="AD85">
            <v>5140914.060944035</v>
          </cell>
          <cell r="AE85">
            <v>5542690.499900418</v>
          </cell>
          <cell r="AF85">
            <v>5676616.411073491</v>
          </cell>
          <cell r="AG85">
            <v>5586665.96959437</v>
          </cell>
          <cell r="AH85">
            <v>5562630.950009958</v>
          </cell>
          <cell r="AI85">
            <v>5550810.197171878</v>
          </cell>
          <cell r="AJ85">
            <v>5295470.258248689</v>
          </cell>
          <cell r="AK85">
            <v>5747106.519285667</v>
          </cell>
          <cell r="AL85">
            <v>6710098.121224191</v>
          </cell>
          <cell r="AM85">
            <v>5929498.572661488</v>
          </cell>
          <cell r="AN85">
            <v>6021471.751975038</v>
          </cell>
          <cell r="AO85">
            <v>5933055.168293169</v>
          </cell>
          <cell r="AP85">
            <v>5287655.413928168</v>
          </cell>
          <cell r="AQ85">
            <v>5870108.046205935</v>
          </cell>
          <cell r="AR85">
            <v>5811736.838611166</v>
          </cell>
          <cell r="AS85">
            <v>5529599.8805018915</v>
          </cell>
          <cell r="AT85">
            <v>5214539.135630352</v>
          </cell>
          <cell r="AU85">
            <v>5653197.171878112</v>
          </cell>
          <cell r="AV85">
            <v>5476795.193520547</v>
          </cell>
          <cell r="AW85">
            <v>5809199.495452433</v>
          </cell>
          <cell r="AX85">
            <v>6771641.837615348</v>
          </cell>
          <cell r="AZ85">
            <v>5838380</v>
          </cell>
          <cell r="BA85">
            <v>5569212</v>
          </cell>
        </row>
        <row r="86">
          <cell r="A86">
            <v>86</v>
          </cell>
          <cell r="B86" t="str">
            <v>vklady splatné na požiadanie CM</v>
          </cell>
          <cell r="C86">
            <v>278731.0628692823</v>
          </cell>
          <cell r="D86">
            <v>202334.95983535817</v>
          </cell>
          <cell r="E86">
            <v>225868.5520812587</v>
          </cell>
          <cell r="F86">
            <v>270707.2960233685</v>
          </cell>
          <cell r="G86">
            <v>216883.88767177853</v>
          </cell>
          <cell r="H86">
            <v>254709.52001593309</v>
          </cell>
          <cell r="I86">
            <v>209430.06041293233</v>
          </cell>
          <cell r="J86">
            <v>286862.0460731594</v>
          </cell>
          <cell r="K86">
            <v>330002.1244108079</v>
          </cell>
          <cell r="L86">
            <v>226900.65060080992</v>
          </cell>
          <cell r="M86">
            <v>265484.53163380467</v>
          </cell>
          <cell r="N86">
            <v>230869.28234747393</v>
          </cell>
          <cell r="O86">
            <v>241156.60890924782</v>
          </cell>
          <cell r="P86">
            <v>246211.1465179579</v>
          </cell>
          <cell r="Q86">
            <v>281257.25287127396</v>
          </cell>
          <cell r="R86">
            <v>251747.8921861515</v>
          </cell>
          <cell r="S86">
            <v>305445.8607183164</v>
          </cell>
          <cell r="T86">
            <v>261625.53940118168</v>
          </cell>
          <cell r="U86">
            <v>274138.3190599482</v>
          </cell>
          <cell r="V86">
            <v>261305.91515634334</v>
          </cell>
          <cell r="W86">
            <v>258766.1820354511</v>
          </cell>
          <cell r="X86">
            <v>298930.82387306646</v>
          </cell>
          <cell r="Y86">
            <v>321160.1938524862</v>
          </cell>
          <cell r="Z86">
            <v>297757.7175861382</v>
          </cell>
          <cell r="AA86">
            <v>327279.3268273252</v>
          </cell>
          <cell r="AB86">
            <v>329237.734846976</v>
          </cell>
          <cell r="AC86">
            <v>308216.19199362677</v>
          </cell>
          <cell r="AD86">
            <v>252156.2437761402</v>
          </cell>
          <cell r="AE86">
            <v>262788.2891854212</v>
          </cell>
          <cell r="AF86">
            <v>296362.7431454557</v>
          </cell>
          <cell r="AG86">
            <v>316862.2784305915</v>
          </cell>
          <cell r="AH86">
            <v>354102.20407621324</v>
          </cell>
          <cell r="AI86">
            <v>322625.0746863175</v>
          </cell>
          <cell r="AJ86">
            <v>301057.9233884352</v>
          </cell>
          <cell r="AK86">
            <v>317210.18389431055</v>
          </cell>
          <cell r="AL86">
            <v>331089.7563566354</v>
          </cell>
          <cell r="AM86">
            <v>335945.39600345213</v>
          </cell>
          <cell r="AN86">
            <v>283574.88548097986</v>
          </cell>
          <cell r="AO86">
            <v>277292.1396800106</v>
          </cell>
          <cell r="AP86">
            <v>266538.6045276505</v>
          </cell>
          <cell r="AQ86">
            <v>264688.04355042154</v>
          </cell>
          <cell r="AR86">
            <v>246860.8842859988</v>
          </cell>
          <cell r="AS86">
            <v>258742.481577375</v>
          </cell>
          <cell r="AT86">
            <v>275788.0568279891</v>
          </cell>
          <cell r="AU86">
            <v>302517.1944499767</v>
          </cell>
          <cell r="AV86">
            <v>295620.12879240524</v>
          </cell>
          <cell r="AW86">
            <v>356176.75761800434</v>
          </cell>
          <cell r="AX86">
            <v>288411.53820620064</v>
          </cell>
          <cell r="AZ86">
            <v>307928</v>
          </cell>
          <cell r="BA86">
            <v>275274</v>
          </cell>
        </row>
        <row r="87">
          <cell r="A87">
            <v>87</v>
          </cell>
          <cell r="B87" t="str">
            <v>Vklady s dohodnutou splatnosťou celkom</v>
          </cell>
          <cell r="C87">
            <v>2964861.9464914026</v>
          </cell>
          <cell r="D87">
            <v>2483313.1182367387</v>
          </cell>
          <cell r="E87">
            <v>2883540.7621323774</v>
          </cell>
          <cell r="F87">
            <v>3454792.3720374424</v>
          </cell>
          <cell r="G87">
            <v>2776634.6013410343</v>
          </cell>
          <cell r="H87">
            <v>2686069.142933015</v>
          </cell>
          <cell r="I87">
            <v>3081494.157870278</v>
          </cell>
          <cell r="J87">
            <v>2981808.5042820154</v>
          </cell>
          <cell r="K87">
            <v>2974601.9053309434</v>
          </cell>
          <cell r="L87">
            <v>3227385.049458939</v>
          </cell>
          <cell r="M87">
            <v>2868514.837681737</v>
          </cell>
          <cell r="N87">
            <v>3419991.037641904</v>
          </cell>
          <cell r="O87">
            <v>3175126.8339640177</v>
          </cell>
          <cell r="P87">
            <v>3207363.9049326163</v>
          </cell>
          <cell r="Q87">
            <v>3435613.4900086303</v>
          </cell>
          <cell r="R87">
            <v>3822296.488083383</v>
          </cell>
          <cell r="S87">
            <v>2998348.901281285</v>
          </cell>
          <cell r="T87">
            <v>2796679.3135497575</v>
          </cell>
          <cell r="U87">
            <v>2966232.5234017125</v>
          </cell>
          <cell r="V87">
            <v>3587909.9448980945</v>
          </cell>
          <cell r="W87">
            <v>3363102.1376883755</v>
          </cell>
          <cell r="X87">
            <v>3783307.6744340435</v>
          </cell>
          <cell r="Y87">
            <v>3615593.341299874</v>
          </cell>
          <cell r="Z87">
            <v>3869874.2946292236</v>
          </cell>
          <cell r="AA87">
            <v>3954130.4852950936</v>
          </cell>
          <cell r="AB87">
            <v>4039012.68007701</v>
          </cell>
          <cell r="AC87">
            <v>4196693.454159198</v>
          </cell>
          <cell r="AD87">
            <v>4644820.586868485</v>
          </cell>
          <cell r="AE87">
            <v>4417837.217021842</v>
          </cell>
          <cell r="AF87">
            <v>4394126.103697802</v>
          </cell>
          <cell r="AG87">
            <v>3844331.640443471</v>
          </cell>
          <cell r="AH87">
            <v>4281150.3684525</v>
          </cell>
          <cell r="AI87">
            <v>4450547.533691827</v>
          </cell>
          <cell r="AJ87">
            <v>4815307.608046206</v>
          </cell>
          <cell r="AK87">
            <v>3940440.9812122416</v>
          </cell>
          <cell r="AL87">
            <v>3974299.5087300004</v>
          </cell>
          <cell r="AM87">
            <v>4079884.817101507</v>
          </cell>
          <cell r="AN87">
            <v>4180425.5128460466</v>
          </cell>
          <cell r="AO87">
            <v>3905297.882227976</v>
          </cell>
          <cell r="AP87">
            <v>4451894.244174467</v>
          </cell>
          <cell r="AQ87">
            <v>4295899.687977162</v>
          </cell>
          <cell r="AR87">
            <v>3655951.437296687</v>
          </cell>
          <cell r="AS87">
            <v>4059624.908716723</v>
          </cell>
          <cell r="AT87">
            <v>4525996.946159463</v>
          </cell>
          <cell r="AU87">
            <v>4053135.265219412</v>
          </cell>
          <cell r="AV87">
            <v>3617961.7937993756</v>
          </cell>
          <cell r="AW87">
            <v>3481288.9198698797</v>
          </cell>
          <cell r="AX87">
            <v>3707968.532164907</v>
          </cell>
          <cell r="AZ87">
            <v>2849662</v>
          </cell>
          <cell r="BA87">
            <v>3086959</v>
          </cell>
        </row>
        <row r="88">
          <cell r="A88">
            <v>88</v>
          </cell>
          <cell r="B88" t="str">
            <v>Vklady s dohodnutou splatnosťou  EUR</v>
          </cell>
          <cell r="C88">
            <v>2866702.648874726</v>
          </cell>
          <cell r="D88">
            <v>2318966.806081126</v>
          </cell>
          <cell r="E88">
            <v>2799669.22259842</v>
          </cell>
          <cell r="F88">
            <v>3365938.856801434</v>
          </cell>
          <cell r="G88">
            <v>2703398.1610568943</v>
          </cell>
          <cell r="H88">
            <v>2562706.06784837</v>
          </cell>
          <cell r="I88">
            <v>2897941.6118967</v>
          </cell>
          <cell r="J88">
            <v>2835941.6118967</v>
          </cell>
          <cell r="K88">
            <v>2893220.6399787557</v>
          </cell>
          <cell r="L88">
            <v>3148128.4604660426</v>
          </cell>
          <cell r="M88">
            <v>2775725.021576047</v>
          </cell>
          <cell r="N88">
            <v>3152623.6473478056</v>
          </cell>
          <cell r="O88">
            <v>2952167.6956781517</v>
          </cell>
          <cell r="P88">
            <v>2991089.4576113652</v>
          </cell>
          <cell r="Q88">
            <v>3215662.583814645</v>
          </cell>
          <cell r="R88">
            <v>3604431.155812255</v>
          </cell>
          <cell r="S88">
            <v>2911264.9870543717</v>
          </cell>
          <cell r="T88">
            <v>2698432.8818960367</v>
          </cell>
          <cell r="U88">
            <v>2859227.444732125</v>
          </cell>
          <cell r="V88">
            <v>3453555.2014870876</v>
          </cell>
          <cell r="W88">
            <v>3239030.9367323904</v>
          </cell>
          <cell r="X88">
            <v>3669673.670583549</v>
          </cell>
          <cell r="Y88">
            <v>3509360.4195711343</v>
          </cell>
          <cell r="Z88">
            <v>3763436.0685122483</v>
          </cell>
          <cell r="AA88">
            <v>3860606.41970391</v>
          </cell>
          <cell r="AB88">
            <v>3928934.1432649535</v>
          </cell>
          <cell r="AC88">
            <v>4100951.3709088494</v>
          </cell>
          <cell r="AD88">
            <v>4509937.628626435</v>
          </cell>
          <cell r="AE88">
            <v>4330738.664276704</v>
          </cell>
          <cell r="AF88">
            <v>4298622.9834694285</v>
          </cell>
          <cell r="AG88">
            <v>3747406.6918940446</v>
          </cell>
          <cell r="AH88">
            <v>4194608.842859988</v>
          </cell>
          <cell r="AI88">
            <v>4304280.5218084045</v>
          </cell>
          <cell r="AJ88">
            <v>4682801.334395538</v>
          </cell>
          <cell r="AK88">
            <v>3833669.488149771</v>
          </cell>
          <cell r="AL88">
            <v>3844751.609905065</v>
          </cell>
          <cell r="AM88">
            <v>3959108.4113390427</v>
          </cell>
          <cell r="AN88">
            <v>4056637.9539268403</v>
          </cell>
          <cell r="AO88">
            <v>3782061.0104228905</v>
          </cell>
          <cell r="AP88">
            <v>4333694.815109871</v>
          </cell>
          <cell r="AQ88">
            <v>4232214.797849034</v>
          </cell>
          <cell r="AR88">
            <v>3567737.3365199496</v>
          </cell>
          <cell r="AS88">
            <v>3976214.9638186283</v>
          </cell>
          <cell r="AT88">
            <v>4421948.018323043</v>
          </cell>
          <cell r="AU88">
            <v>3918406.4927305314</v>
          </cell>
          <cell r="AV88">
            <v>3535062.4709553206</v>
          </cell>
          <cell r="AW88">
            <v>3408318.09732457</v>
          </cell>
          <cell r="AX88">
            <v>3576500.9626236474</v>
          </cell>
          <cell r="AZ88">
            <v>2738443</v>
          </cell>
          <cell r="BA88">
            <v>2987086</v>
          </cell>
        </row>
        <row r="89">
          <cell r="A89">
            <v>89</v>
          </cell>
          <cell r="B89" t="str">
            <v>Vklady s dohodnutou splatnosťou CM</v>
          </cell>
          <cell r="C89">
            <v>98159.29761667662</v>
          </cell>
          <cell r="D89">
            <v>164346.3121556131</v>
          </cell>
          <cell r="E89">
            <v>83871.53953395737</v>
          </cell>
          <cell r="F89">
            <v>88853.51523600877</v>
          </cell>
          <cell r="G89">
            <v>73236.44028413994</v>
          </cell>
          <cell r="H89">
            <v>123363.07508464449</v>
          </cell>
          <cell r="I89">
            <v>183552.54597357762</v>
          </cell>
          <cell r="J89">
            <v>145866.892385315</v>
          </cell>
          <cell r="K89">
            <v>81381.26535218747</v>
          </cell>
          <cell r="L89">
            <v>79256.5889928965</v>
          </cell>
          <cell r="M89">
            <v>92789.81610568943</v>
          </cell>
          <cell r="N89">
            <v>267367.3902940981</v>
          </cell>
          <cell r="O89">
            <v>222959.138285866</v>
          </cell>
          <cell r="P89">
            <v>216274.44732125074</v>
          </cell>
          <cell r="Q89">
            <v>219950.90619398525</v>
          </cell>
          <cell r="R89">
            <v>217865.33227112793</v>
          </cell>
          <cell r="S89">
            <v>87083.91422691362</v>
          </cell>
          <cell r="T89">
            <v>98246.43165372104</v>
          </cell>
          <cell r="U89">
            <v>107005.07866958773</v>
          </cell>
          <cell r="V89">
            <v>134354.7434110071</v>
          </cell>
          <cell r="W89">
            <v>124071.20095598485</v>
          </cell>
          <cell r="X89">
            <v>113634.00385049458</v>
          </cell>
          <cell r="Y89">
            <v>106232.9217287393</v>
          </cell>
          <cell r="Z89">
            <v>106438.22611697536</v>
          </cell>
          <cell r="AA89">
            <v>93524.0655911837</v>
          </cell>
          <cell r="AB89">
            <v>110078.53681205603</v>
          </cell>
          <cell r="AC89">
            <v>95742.08325034853</v>
          </cell>
          <cell r="AD89">
            <v>134882.95824205005</v>
          </cell>
          <cell r="AE89">
            <v>87098.55274513709</v>
          </cell>
          <cell r="AF89">
            <v>95503.12022837416</v>
          </cell>
          <cell r="AG89">
            <v>96924.94854942574</v>
          </cell>
          <cell r="AH89">
            <v>86541.52559251145</v>
          </cell>
          <cell r="AI89">
            <v>146267.01188342297</v>
          </cell>
          <cell r="AJ89">
            <v>132506.2736506672</v>
          </cell>
          <cell r="AK89">
            <v>106771.49306247095</v>
          </cell>
          <cell r="AL89">
            <v>129547.89882493527</v>
          </cell>
          <cell r="AM89">
            <v>120776.40576246432</v>
          </cell>
          <cell r="AN89">
            <v>123787.558919206</v>
          </cell>
          <cell r="AO89">
            <v>123236.8718050853</v>
          </cell>
          <cell r="AP89">
            <v>118199.42906459536</v>
          </cell>
          <cell r="AQ89">
            <v>63684.89012812852</v>
          </cell>
          <cell r="AR89">
            <v>88214.1007767377</v>
          </cell>
          <cell r="AS89">
            <v>83409.94489809466</v>
          </cell>
          <cell r="AT89">
            <v>104048.92783642036</v>
          </cell>
          <cell r="AU89">
            <v>134728.77248888003</v>
          </cell>
          <cell r="AV89">
            <v>82899.32284405497</v>
          </cell>
          <cell r="AW89">
            <v>72970.8225453097</v>
          </cell>
          <cell r="AX89">
            <v>131467.56954126005</v>
          </cell>
          <cell r="AZ89">
            <v>111219</v>
          </cell>
          <cell r="BA89">
            <v>99873</v>
          </cell>
        </row>
        <row r="90">
          <cell r="A90">
            <v>90</v>
          </cell>
          <cell r="B90" t="str">
            <v>s dohodnutou splatnosťou do 2 rokov</v>
          </cell>
          <cell r="C90">
            <v>2947987.8178317733</v>
          </cell>
          <cell r="D90">
            <v>2466225.751842262</v>
          </cell>
          <cell r="E90">
            <v>2877201.5202814844</v>
          </cell>
          <cell r="F90">
            <v>3448594.569474872</v>
          </cell>
          <cell r="G90">
            <v>2770405.4969129656</v>
          </cell>
          <cell r="H90">
            <v>2679953.1633804687</v>
          </cell>
          <cell r="I90">
            <v>3074900.6506008096</v>
          </cell>
          <cell r="J90">
            <v>2974909.546571068</v>
          </cell>
          <cell r="K90">
            <v>2967577.906127597</v>
          </cell>
          <cell r="L90">
            <v>3219998.2075283807</v>
          </cell>
          <cell r="M90">
            <v>2860582.6860519154</v>
          </cell>
          <cell r="N90">
            <v>3411152.028148443</v>
          </cell>
          <cell r="O90">
            <v>3165340.735577242</v>
          </cell>
          <cell r="P90">
            <v>3197268.3728340967</v>
          </cell>
          <cell r="Q90">
            <v>3422854.9093806013</v>
          </cell>
          <cell r="R90">
            <v>3809522.339507402</v>
          </cell>
          <cell r="S90">
            <v>2985342.56124278</v>
          </cell>
          <cell r="T90">
            <v>2784326.528579964</v>
          </cell>
          <cell r="U90">
            <v>2945420.467370378</v>
          </cell>
          <cell r="V90">
            <v>3568726.316138883</v>
          </cell>
          <cell r="W90">
            <v>3343264.8542786962</v>
          </cell>
          <cell r="X90">
            <v>3764609.573126203</v>
          </cell>
          <cell r="Y90">
            <v>3596275.177587466</v>
          </cell>
          <cell r="Z90">
            <v>3850238.0335922455</v>
          </cell>
          <cell r="AA90">
            <v>3934365.597822479</v>
          </cell>
          <cell r="AB90">
            <v>4022331.042952931</v>
          </cell>
          <cell r="AC90">
            <v>4180060.114187081</v>
          </cell>
          <cell r="AD90">
            <v>4633474.241518954</v>
          </cell>
          <cell r="AE90">
            <v>4406153.820620062</v>
          </cell>
          <cell r="AF90">
            <v>4381944.7653189935</v>
          </cell>
          <cell r="AG90">
            <v>3831936.666002788</v>
          </cell>
          <cell r="AH90">
            <v>4268284.106751643</v>
          </cell>
          <cell r="AI90">
            <v>4437679.413131515</v>
          </cell>
          <cell r="AJ90">
            <v>4802190.300736905</v>
          </cell>
          <cell r="AK90">
            <v>3918592.8433910906</v>
          </cell>
          <cell r="AL90">
            <v>3950961.5946358624</v>
          </cell>
          <cell r="AM90">
            <v>4057357.963221138</v>
          </cell>
          <cell r="AN90">
            <v>4157502.4231560775</v>
          </cell>
          <cell r="AO90">
            <v>3882141.9371971055</v>
          </cell>
          <cell r="AP90">
            <v>4429465.212773019</v>
          </cell>
          <cell r="AQ90">
            <v>4274104.925977561</v>
          </cell>
          <cell r="AR90">
            <v>3626228.540131448</v>
          </cell>
          <cell r="AS90">
            <v>4029496.182699329</v>
          </cell>
          <cell r="AT90">
            <v>4502782.347473943</v>
          </cell>
          <cell r="AU90">
            <v>4026548.1643762863</v>
          </cell>
          <cell r="AV90">
            <v>3595048.1643762863</v>
          </cell>
          <cell r="AW90">
            <v>3457923.9195379405</v>
          </cell>
          <cell r="AX90">
            <v>3683785.866029343</v>
          </cell>
          <cell r="AZ90">
            <v>2816484</v>
          </cell>
          <cell r="BA90">
            <v>3056799</v>
          </cell>
        </row>
        <row r="91">
          <cell r="A91">
            <v>91</v>
          </cell>
          <cell r="B91" t="str">
            <v>s dohodnutou splatnosťou do 2 rokov EUR</v>
          </cell>
          <cell r="C91">
            <v>2849828.5202150964</v>
          </cell>
          <cell r="D91">
            <v>2301879.4396866495</v>
          </cell>
          <cell r="E91">
            <v>2793329.980747527</v>
          </cell>
          <cell r="F91">
            <v>3359741.0542388633</v>
          </cell>
          <cell r="G91">
            <v>2697169.0566288256</v>
          </cell>
          <cell r="H91">
            <v>2556590.088295824</v>
          </cell>
          <cell r="I91">
            <v>2891348.104627232</v>
          </cell>
          <cell r="J91">
            <v>2829042.654185753</v>
          </cell>
          <cell r="K91">
            <v>2886196.64077541</v>
          </cell>
          <cell r="L91">
            <v>3140741.618535484</v>
          </cell>
          <cell r="M91">
            <v>2767792.8699462255</v>
          </cell>
          <cell r="N91">
            <v>3143784.637854345</v>
          </cell>
          <cell r="O91">
            <v>2942390.32729204</v>
          </cell>
          <cell r="P91">
            <v>2981002.6555135096</v>
          </cell>
          <cell r="Q91">
            <v>3202912.73318728</v>
          </cell>
          <cell r="R91">
            <v>3591665.737236938</v>
          </cell>
          <cell r="S91">
            <v>2898258.6470158664</v>
          </cell>
          <cell r="T91">
            <v>2686080.096926243</v>
          </cell>
          <cell r="U91">
            <v>2838424.284671048</v>
          </cell>
          <cell r="V91">
            <v>3434371.5727278762</v>
          </cell>
          <cell r="W91">
            <v>3219193.653322711</v>
          </cell>
          <cell r="X91">
            <v>3650975.5692757084</v>
          </cell>
          <cell r="Y91">
            <v>3490203.9434375623</v>
          </cell>
          <cell r="Z91">
            <v>3743799.8074752702</v>
          </cell>
          <cell r="AA91">
            <v>3840841.532231295</v>
          </cell>
          <cell r="AB91">
            <v>3912295.724623249</v>
          </cell>
          <cell r="AC91">
            <v>4084359.5233353246</v>
          </cell>
          <cell r="AD91">
            <v>4498591.283276903</v>
          </cell>
          <cell r="AE91">
            <v>4319055.267874925</v>
          </cell>
          <cell r="AF91">
            <v>4286441.645090619</v>
          </cell>
          <cell r="AG91">
            <v>3735011.7174533624</v>
          </cell>
          <cell r="AH91">
            <v>4181742.5811591316</v>
          </cell>
          <cell r="AI91">
            <v>4291412.401248091</v>
          </cell>
          <cell r="AJ91">
            <v>4669684.027086237</v>
          </cell>
          <cell r="AK91">
            <v>3811821.3503286196</v>
          </cell>
          <cell r="AL91">
            <v>3821413.695810927</v>
          </cell>
          <cell r="AM91">
            <v>3936581.5574586736</v>
          </cell>
          <cell r="AN91">
            <v>4033714.8642368717</v>
          </cell>
          <cell r="AO91">
            <v>3758905.06539202</v>
          </cell>
          <cell r="AP91">
            <v>4311265.783708424</v>
          </cell>
          <cell r="AQ91">
            <v>4210420.035849432</v>
          </cell>
          <cell r="AR91">
            <v>3538014.4393547103</v>
          </cell>
          <cell r="AS91">
            <v>3946086.2378012347</v>
          </cell>
          <cell r="AT91">
            <v>4398733.419637523</v>
          </cell>
          <cell r="AU91">
            <v>3891819.391887406</v>
          </cell>
          <cell r="AV91">
            <v>3512148.8415322313</v>
          </cell>
          <cell r="AW91">
            <v>3384953.096992631</v>
          </cell>
          <cell r="AX91">
            <v>3552318.2964880834</v>
          </cell>
          <cell r="AZ91">
            <v>2705265</v>
          </cell>
          <cell r="BA91">
            <v>2956926</v>
          </cell>
        </row>
        <row r="92">
          <cell r="A92">
            <v>92</v>
          </cell>
          <cell r="B92" t="str">
            <v>s dohodnutou splatnosťou do 2 rokov CM</v>
          </cell>
          <cell r="C92">
            <v>98159.29761667662</v>
          </cell>
          <cell r="D92">
            <v>164346.3121556131</v>
          </cell>
          <cell r="E92">
            <v>83871.53953395737</v>
          </cell>
          <cell r="F92">
            <v>88853.51523600877</v>
          </cell>
          <cell r="G92">
            <v>73236.44028413994</v>
          </cell>
          <cell r="H92">
            <v>123363.07508464449</v>
          </cell>
          <cell r="I92">
            <v>183552.54597357762</v>
          </cell>
          <cell r="J92">
            <v>145866.892385315</v>
          </cell>
          <cell r="K92">
            <v>81381.26535218747</v>
          </cell>
          <cell r="L92">
            <v>79256.5889928965</v>
          </cell>
          <cell r="M92">
            <v>92789.81610568943</v>
          </cell>
          <cell r="N92">
            <v>267367.3902940981</v>
          </cell>
          <cell r="O92">
            <v>222950.40828520214</v>
          </cell>
          <cell r="P92">
            <v>216265.71732058685</v>
          </cell>
          <cell r="Q92">
            <v>219942.1761933214</v>
          </cell>
          <cell r="R92">
            <v>217856.60227046403</v>
          </cell>
          <cell r="S92">
            <v>87083.91422691362</v>
          </cell>
          <cell r="T92">
            <v>98246.43165372104</v>
          </cell>
          <cell r="U92">
            <v>106996.18269932948</v>
          </cell>
          <cell r="V92">
            <v>134354.7434110071</v>
          </cell>
          <cell r="W92">
            <v>124071.20095598485</v>
          </cell>
          <cell r="X92">
            <v>113634.00385049458</v>
          </cell>
          <cell r="Y92">
            <v>106071.23414990373</v>
          </cell>
          <cell r="Z92">
            <v>106438.22611697536</v>
          </cell>
          <cell r="AA92">
            <v>93524.0655911837</v>
          </cell>
          <cell r="AB92">
            <v>110035.31832968199</v>
          </cell>
          <cell r="AC92">
            <v>95700.59085175596</v>
          </cell>
          <cell r="AD92">
            <v>134882.95824205005</v>
          </cell>
          <cell r="AE92">
            <v>87098.55274513709</v>
          </cell>
          <cell r="AF92">
            <v>95503.12022837416</v>
          </cell>
          <cell r="AG92">
            <v>96924.94854942574</v>
          </cell>
          <cell r="AH92">
            <v>86541.52559251145</v>
          </cell>
          <cell r="AI92">
            <v>146267.01188342297</v>
          </cell>
          <cell r="AJ92">
            <v>132506.2736506672</v>
          </cell>
          <cell r="AK92">
            <v>106771.49306247095</v>
          </cell>
          <cell r="AL92">
            <v>129547.89882493527</v>
          </cell>
          <cell r="AM92">
            <v>120776.40576246432</v>
          </cell>
          <cell r="AN92">
            <v>123787.558919206</v>
          </cell>
          <cell r="AO92">
            <v>123236.8718050853</v>
          </cell>
          <cell r="AP92">
            <v>118199.42906459536</v>
          </cell>
          <cell r="AQ92">
            <v>63684.89012812852</v>
          </cell>
          <cell r="AR92">
            <v>88214.1007767377</v>
          </cell>
          <cell r="AS92">
            <v>83409.94489809466</v>
          </cell>
          <cell r="AT92">
            <v>104048.92783642036</v>
          </cell>
          <cell r="AU92">
            <v>134728.77248888003</v>
          </cell>
          <cell r="AV92">
            <v>82899.32284405497</v>
          </cell>
          <cell r="AW92">
            <v>72970.8225453097</v>
          </cell>
          <cell r="AX92">
            <v>131467.56954126005</v>
          </cell>
          <cell r="AZ92">
            <v>111219</v>
          </cell>
          <cell r="BA92">
            <v>99873</v>
          </cell>
        </row>
        <row r="93">
          <cell r="A93">
            <v>93</v>
          </cell>
          <cell r="B93" t="str">
            <v>s dohodnutou splatnosťou nad 2 roky</v>
          </cell>
          <cell r="C93">
            <v>16874.128659629554</v>
          </cell>
          <cell r="D93">
            <v>17087.366394476532</v>
          </cell>
          <cell r="E93">
            <v>6339.241850892916</v>
          </cell>
          <cell r="F93">
            <v>6197.802562570537</v>
          </cell>
          <cell r="G93">
            <v>6229.104428068777</v>
          </cell>
          <cell r="H93">
            <v>6115.979552545973</v>
          </cell>
          <cell r="I93">
            <v>6593.507269468233</v>
          </cell>
          <cell r="J93">
            <v>6898.957710947354</v>
          </cell>
          <cell r="K93">
            <v>7023.999203345947</v>
          </cell>
          <cell r="L93">
            <v>7386.841930558321</v>
          </cell>
          <cell r="M93">
            <v>7932.1516298214165</v>
          </cell>
          <cell r="N93">
            <v>8839.009493460797</v>
          </cell>
          <cell r="O93">
            <v>9786.098386775542</v>
          </cell>
          <cell r="P93">
            <v>10095.53209851955</v>
          </cell>
          <cell r="Q93">
            <v>12758.580628028945</v>
          </cell>
          <cell r="R93">
            <v>12774.14857598088</v>
          </cell>
          <cell r="S93">
            <v>13006.340038504944</v>
          </cell>
          <cell r="T93">
            <v>12352.784969793533</v>
          </cell>
          <cell r="U93">
            <v>20812.056031335058</v>
          </cell>
          <cell r="V93">
            <v>19183.62875921131</v>
          </cell>
          <cell r="W93">
            <v>19837.283409679345</v>
          </cell>
          <cell r="X93">
            <v>18698.101307840403</v>
          </cell>
          <cell r="Y93">
            <v>19318.163712407884</v>
          </cell>
          <cell r="Z93">
            <v>19636.261036978023</v>
          </cell>
          <cell r="AA93">
            <v>19764.887472615017</v>
          </cell>
          <cell r="AB93">
            <v>16681.63712407887</v>
          </cell>
          <cell r="AC93">
            <v>16633.339972117108</v>
          </cell>
          <cell r="AD93">
            <v>11346.345349531965</v>
          </cell>
          <cell r="AE93">
            <v>11683.396401779193</v>
          </cell>
          <cell r="AF93">
            <v>12181.338378809001</v>
          </cell>
          <cell r="AG93">
            <v>12394.974440682467</v>
          </cell>
          <cell r="AH93">
            <v>12866.261700856403</v>
          </cell>
          <cell r="AI93">
            <v>12868.12056031335</v>
          </cell>
          <cell r="AJ93">
            <v>13117.307309300935</v>
          </cell>
          <cell r="AK93">
            <v>21848.137821151166</v>
          </cell>
          <cell r="AL93">
            <v>23337.914094137952</v>
          </cell>
          <cell r="AM93">
            <v>22526.853880369115</v>
          </cell>
          <cell r="AN93">
            <v>22923.089689968798</v>
          </cell>
          <cell r="AO93">
            <v>23155.945030870345</v>
          </cell>
          <cell r="AP93">
            <v>22429.031401447253</v>
          </cell>
          <cell r="AQ93">
            <v>21794.761999601673</v>
          </cell>
          <cell r="AR93">
            <v>29722.897165239327</v>
          </cell>
          <cell r="AS93">
            <v>30128.726017393612</v>
          </cell>
          <cell r="AT93">
            <v>23214.59868552081</v>
          </cell>
          <cell r="AU93">
            <v>26587.10084312554</v>
          </cell>
          <cell r="AV93">
            <v>22913.62942308969</v>
          </cell>
          <cell r="AW93">
            <v>23365.000331939187</v>
          </cell>
          <cell r="AX93">
            <v>24182.666135563963</v>
          </cell>
          <cell r="AZ93">
            <v>33178</v>
          </cell>
          <cell r="BA93">
            <v>30160</v>
          </cell>
        </row>
        <row r="94">
          <cell r="A94">
            <v>94</v>
          </cell>
          <cell r="B94" t="str">
            <v>s dohodnutou splatnosťou nad 2 roky EUR</v>
          </cell>
          <cell r="C94">
            <v>16874.128659629554</v>
          </cell>
          <cell r="D94">
            <v>17087.366394476532</v>
          </cell>
          <cell r="E94">
            <v>6339.241850892916</v>
          </cell>
          <cell r="F94">
            <v>6197.802562570537</v>
          </cell>
          <cell r="G94">
            <v>6229.104428068777</v>
          </cell>
          <cell r="H94">
            <v>6115.979552545973</v>
          </cell>
          <cell r="I94">
            <v>6593.507269468233</v>
          </cell>
          <cell r="J94">
            <v>6898.957710947354</v>
          </cell>
          <cell r="K94">
            <v>7023.999203345947</v>
          </cell>
          <cell r="L94">
            <v>7386.841930558321</v>
          </cell>
          <cell r="M94">
            <v>7932.1516298214165</v>
          </cell>
          <cell r="N94">
            <v>8839.009493460797</v>
          </cell>
          <cell r="O94">
            <v>9777.368386111664</v>
          </cell>
          <cell r="P94">
            <v>10086.802097855672</v>
          </cell>
          <cell r="Q94">
            <v>12749.850627365066</v>
          </cell>
          <cell r="R94">
            <v>12765.418575317002</v>
          </cell>
          <cell r="S94">
            <v>13006.340038504944</v>
          </cell>
          <cell r="T94">
            <v>12352.784969793533</v>
          </cell>
          <cell r="U94">
            <v>20803.16006107681</v>
          </cell>
          <cell r="V94">
            <v>19183.62875921131</v>
          </cell>
          <cell r="W94">
            <v>19837.283409679345</v>
          </cell>
          <cell r="X94">
            <v>18698.101307840403</v>
          </cell>
          <cell r="Y94">
            <v>19156.47613357233</v>
          </cell>
          <cell r="Z94">
            <v>19636.261036978023</v>
          </cell>
          <cell r="AA94">
            <v>19764.887472615017</v>
          </cell>
          <cell r="AB94">
            <v>16638.41864170484</v>
          </cell>
          <cell r="AC94">
            <v>16591.84757352453</v>
          </cell>
          <cell r="AD94">
            <v>11346.345349531965</v>
          </cell>
          <cell r="AE94">
            <v>11683.396401779193</v>
          </cell>
          <cell r="AF94">
            <v>12181.338378809001</v>
          </cell>
          <cell r="AG94">
            <v>12394.974440682467</v>
          </cell>
          <cell r="AH94">
            <v>12866.261700856403</v>
          </cell>
          <cell r="AI94">
            <v>12868.12056031335</v>
          </cell>
          <cell r="AJ94">
            <v>13117.307309300935</v>
          </cell>
          <cell r="AK94">
            <v>21848.137821151166</v>
          </cell>
          <cell r="AL94">
            <v>23337.914094137952</v>
          </cell>
          <cell r="AM94">
            <v>22526.853880369115</v>
          </cell>
          <cell r="AN94">
            <v>22923.089689968798</v>
          </cell>
          <cell r="AO94">
            <v>23155.945030870345</v>
          </cell>
          <cell r="AP94">
            <v>22429.031401447253</v>
          </cell>
          <cell r="AQ94">
            <v>21794.761999601673</v>
          </cell>
          <cell r="AR94">
            <v>29722.897165239327</v>
          </cell>
          <cell r="AS94">
            <v>30128.726017393612</v>
          </cell>
          <cell r="AT94">
            <v>23214.59868552081</v>
          </cell>
          <cell r="AU94">
            <v>26587.10084312554</v>
          </cell>
          <cell r="AV94">
            <v>22913.62942308969</v>
          </cell>
          <cell r="AW94">
            <v>23365.000331939187</v>
          </cell>
          <cell r="AX94">
            <v>24182.666135563963</v>
          </cell>
          <cell r="AZ94">
            <v>33178</v>
          </cell>
          <cell r="BA94">
            <v>30160</v>
          </cell>
        </row>
        <row r="95">
          <cell r="A95">
            <v>95</v>
          </cell>
          <cell r="B95" t="str">
            <v>s dohodnutou splatnosťou nad 2 roky CM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8.730000663878377</v>
          </cell>
          <cell r="P95">
            <v>8.730000663878377</v>
          </cell>
          <cell r="Q95">
            <v>8.730000663878377</v>
          </cell>
          <cell r="R95">
            <v>8.730000663878377</v>
          </cell>
          <cell r="S95">
            <v>0</v>
          </cell>
          <cell r="T95">
            <v>0</v>
          </cell>
          <cell r="U95">
            <v>8.895970258248688</v>
          </cell>
          <cell r="V95">
            <v>0</v>
          </cell>
          <cell r="W95">
            <v>0</v>
          </cell>
          <cell r="X95">
            <v>0</v>
          </cell>
          <cell r="Y95">
            <v>161.68757883555733</v>
          </cell>
          <cell r="Z95">
            <v>0</v>
          </cell>
          <cell r="AA95">
            <v>0</v>
          </cell>
          <cell r="AB95">
            <v>43.21848237402908</v>
          </cell>
          <cell r="AC95">
            <v>41.492398592577835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Z95">
            <v>0</v>
          </cell>
          <cell r="BA95">
            <v>0</v>
          </cell>
        </row>
        <row r="96">
          <cell r="A96">
            <v>96</v>
          </cell>
          <cell r="B96" t="str">
            <v>Vklady s výpovednou lehotou celkom</v>
          </cell>
          <cell r="C96">
            <v>6948.84817101507</v>
          </cell>
          <cell r="D96">
            <v>7551.815707362411</v>
          </cell>
          <cell r="E96">
            <v>7336.254398194251</v>
          </cell>
          <cell r="F96">
            <v>6862.577175861382</v>
          </cell>
          <cell r="G96">
            <v>6616.112328221469</v>
          </cell>
          <cell r="H96">
            <v>6255.493593573657</v>
          </cell>
          <cell r="I96">
            <v>6197.205072030803</v>
          </cell>
          <cell r="J96">
            <v>6486.324105423886</v>
          </cell>
          <cell r="K96">
            <v>6510.555666201952</v>
          </cell>
          <cell r="L96">
            <v>6281.185686782182</v>
          </cell>
          <cell r="M96">
            <v>4759.244506406426</v>
          </cell>
          <cell r="N96">
            <v>4927.4380933412995</v>
          </cell>
          <cell r="O96">
            <v>5961.727411538206</v>
          </cell>
          <cell r="P96">
            <v>6349.697935338246</v>
          </cell>
          <cell r="Q96">
            <v>5447.7859656110995</v>
          </cell>
          <cell r="R96">
            <v>5707.561574719512</v>
          </cell>
          <cell r="S96">
            <v>5874.825731925911</v>
          </cell>
          <cell r="T96">
            <v>6303.5915820221735</v>
          </cell>
          <cell r="U96">
            <v>6377.979154218947</v>
          </cell>
          <cell r="V96">
            <v>6665.272522073956</v>
          </cell>
          <cell r="W96">
            <v>6718.449180110203</v>
          </cell>
          <cell r="X96">
            <v>6628.759211312487</v>
          </cell>
          <cell r="Y96">
            <v>6650.8331673637385</v>
          </cell>
          <cell r="Z96">
            <v>6306.977361747327</v>
          </cell>
          <cell r="AA96">
            <v>6915.289119033393</v>
          </cell>
          <cell r="AB96">
            <v>6704.93925512846</v>
          </cell>
          <cell r="AC96">
            <v>6351.258049525327</v>
          </cell>
          <cell r="AD96">
            <v>6072.39593706433</v>
          </cell>
          <cell r="AE96">
            <v>6481.311823673903</v>
          </cell>
          <cell r="AF96">
            <v>6313.151430657903</v>
          </cell>
          <cell r="AG96">
            <v>5955.320985195512</v>
          </cell>
          <cell r="AH96">
            <v>6279.12766381199</v>
          </cell>
          <cell r="AI96">
            <v>6357.432118435902</v>
          </cell>
          <cell r="AJ96">
            <v>6477.195777733519</v>
          </cell>
          <cell r="AK96">
            <v>6494.8549425745205</v>
          </cell>
          <cell r="AL96">
            <v>6170.284803823939</v>
          </cell>
          <cell r="AM96">
            <v>6642.401911969727</v>
          </cell>
          <cell r="AN96">
            <v>3355.0421562769698</v>
          </cell>
          <cell r="AO96">
            <v>3351.7891522273117</v>
          </cell>
          <cell r="AP96">
            <v>3308.5374759344086</v>
          </cell>
          <cell r="AQ96">
            <v>3448.1510987187144</v>
          </cell>
          <cell r="AR96">
            <v>3708.7897497178515</v>
          </cell>
          <cell r="AS96">
            <v>3825.3999867224325</v>
          </cell>
          <cell r="AT96">
            <v>3128.1617207727545</v>
          </cell>
          <cell r="AU96">
            <v>3026.4223594237533</v>
          </cell>
          <cell r="AV96">
            <v>2603.0671181039634</v>
          </cell>
          <cell r="AW96">
            <v>2588.1298546106354</v>
          </cell>
          <cell r="AX96">
            <v>2658.998871406758</v>
          </cell>
          <cell r="AZ96">
            <v>2613</v>
          </cell>
          <cell r="BA96">
            <v>3335</v>
          </cell>
        </row>
        <row r="97">
          <cell r="A97">
            <v>97</v>
          </cell>
          <cell r="B97" t="str">
            <v>Vklady s výpovednou lehotou EUR</v>
          </cell>
          <cell r="C97">
            <v>6948.6490075018255</v>
          </cell>
          <cell r="D97">
            <v>7551.616543849166</v>
          </cell>
          <cell r="E97">
            <v>7336.254398194251</v>
          </cell>
          <cell r="F97">
            <v>6862.577175861382</v>
          </cell>
          <cell r="G97">
            <v>6616.112328221469</v>
          </cell>
          <cell r="H97">
            <v>6255.493593573657</v>
          </cell>
          <cell r="I97">
            <v>6197.205072030803</v>
          </cell>
          <cell r="J97">
            <v>6486.324105423886</v>
          </cell>
          <cell r="K97">
            <v>6510.555666201952</v>
          </cell>
          <cell r="L97">
            <v>6281.185686782182</v>
          </cell>
          <cell r="M97">
            <v>4759.244506406426</v>
          </cell>
          <cell r="N97">
            <v>4927.4380933412995</v>
          </cell>
          <cell r="O97">
            <v>5961.727411538206</v>
          </cell>
          <cell r="P97">
            <v>6349.697935338246</v>
          </cell>
          <cell r="Q97">
            <v>5447.7859656110995</v>
          </cell>
          <cell r="R97">
            <v>5707.561574719512</v>
          </cell>
          <cell r="S97">
            <v>5874.825731925911</v>
          </cell>
          <cell r="T97">
            <v>6303.5915820221735</v>
          </cell>
          <cell r="U97">
            <v>6377.979154218947</v>
          </cell>
          <cell r="V97">
            <v>6665.272522073956</v>
          </cell>
          <cell r="W97">
            <v>6718.449180110203</v>
          </cell>
          <cell r="X97">
            <v>6628.759211312487</v>
          </cell>
          <cell r="Y97">
            <v>6650.8331673637385</v>
          </cell>
          <cell r="Z97">
            <v>6306.977361747327</v>
          </cell>
          <cell r="AA97">
            <v>6915.289119033393</v>
          </cell>
          <cell r="AB97">
            <v>6704.93925512846</v>
          </cell>
          <cell r="AC97">
            <v>6351.258049525327</v>
          </cell>
          <cell r="AD97">
            <v>6072.39593706433</v>
          </cell>
          <cell r="AE97">
            <v>6481.311823673903</v>
          </cell>
          <cell r="AF97">
            <v>6313.151430657903</v>
          </cell>
          <cell r="AG97">
            <v>5955.320985195512</v>
          </cell>
          <cell r="AH97">
            <v>6279.12766381199</v>
          </cell>
          <cell r="AI97">
            <v>6357.432118435902</v>
          </cell>
          <cell r="AJ97">
            <v>6477.195777733519</v>
          </cell>
          <cell r="AK97">
            <v>6494.8549425745205</v>
          </cell>
          <cell r="AL97">
            <v>6170.284803823939</v>
          </cell>
          <cell r="AM97">
            <v>6642.401911969727</v>
          </cell>
          <cell r="AN97">
            <v>3355.0421562769698</v>
          </cell>
          <cell r="AO97">
            <v>3351.7891522273117</v>
          </cell>
          <cell r="AP97">
            <v>3308.5374759344086</v>
          </cell>
          <cell r="AQ97">
            <v>3448.1510987187144</v>
          </cell>
          <cell r="AR97">
            <v>3708.7897497178515</v>
          </cell>
          <cell r="AS97">
            <v>3825.3999867224325</v>
          </cell>
          <cell r="AT97">
            <v>3128.1617207727545</v>
          </cell>
          <cell r="AU97">
            <v>3026.4223594237533</v>
          </cell>
          <cell r="AV97">
            <v>2603.0671181039634</v>
          </cell>
          <cell r="AW97">
            <v>2588.1298546106354</v>
          </cell>
          <cell r="AX97">
            <v>2658.998871406758</v>
          </cell>
          <cell r="AZ97">
            <v>2613</v>
          </cell>
          <cell r="BA97">
            <v>3335</v>
          </cell>
        </row>
        <row r="98">
          <cell r="A98">
            <v>98</v>
          </cell>
          <cell r="B98" t="str">
            <v>Vklady s výpovednou lehotou CM</v>
          </cell>
          <cell r="C98">
            <v>0.19916351324437362</v>
          </cell>
          <cell r="D98">
            <v>0.19916351324437362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Z98">
            <v>0</v>
          </cell>
          <cell r="BA98">
            <v>0</v>
          </cell>
        </row>
        <row r="99">
          <cell r="A99">
            <v>99</v>
          </cell>
          <cell r="B99" t="str">
            <v>s výpovednou lehotou do 3 mesiacov</v>
          </cell>
          <cell r="C99">
            <v>6329.582420500564</v>
          </cell>
          <cell r="D99">
            <v>6934.010489278364</v>
          </cell>
          <cell r="E99">
            <v>6763.9912368054165</v>
          </cell>
          <cell r="F99">
            <v>6278.596561110005</v>
          </cell>
          <cell r="G99">
            <v>6030.206466175397</v>
          </cell>
          <cell r="H99">
            <v>5699.860585540729</v>
          </cell>
          <cell r="I99">
            <v>5640.244307242913</v>
          </cell>
          <cell r="J99">
            <v>5934.707561574719</v>
          </cell>
          <cell r="K99">
            <v>5956.416384518356</v>
          </cell>
          <cell r="L99">
            <v>5700.391688242714</v>
          </cell>
          <cell r="M99">
            <v>4399.123680541725</v>
          </cell>
          <cell r="N99">
            <v>4602.204076213237</v>
          </cell>
          <cell r="O99">
            <v>5630.784040363805</v>
          </cell>
          <cell r="P99">
            <v>5953.860452765053</v>
          </cell>
          <cell r="Q99">
            <v>5047.2681404766645</v>
          </cell>
          <cell r="R99">
            <v>5306.944167828454</v>
          </cell>
          <cell r="S99">
            <v>5485.925778397397</v>
          </cell>
          <cell r="T99">
            <v>5912.467635929098</v>
          </cell>
          <cell r="U99">
            <v>5986.888402044745</v>
          </cell>
          <cell r="V99">
            <v>6272.522073956051</v>
          </cell>
          <cell r="W99">
            <v>6322.478921861515</v>
          </cell>
          <cell r="X99">
            <v>6227.378344287326</v>
          </cell>
          <cell r="Y99">
            <v>6244.473212507469</v>
          </cell>
          <cell r="Z99">
            <v>5899.687977162584</v>
          </cell>
          <cell r="AA99">
            <v>6441.777866294895</v>
          </cell>
          <cell r="AB99">
            <v>6231.428002389962</v>
          </cell>
          <cell r="AC99">
            <v>5938.757219677354</v>
          </cell>
          <cell r="AD99">
            <v>5674.201686251078</v>
          </cell>
          <cell r="AE99">
            <v>5920.89889132311</v>
          </cell>
          <cell r="AF99">
            <v>5751.643098984266</v>
          </cell>
          <cell r="AG99">
            <v>5599.581756622187</v>
          </cell>
          <cell r="AH99">
            <v>5906.426342694018</v>
          </cell>
          <cell r="AI99">
            <v>5703.611498373498</v>
          </cell>
          <cell r="AJ99">
            <v>5099.415787027816</v>
          </cell>
          <cell r="AK99">
            <v>5772.090553010688</v>
          </cell>
          <cell r="AL99">
            <v>5478.191595299741</v>
          </cell>
          <cell r="AM99">
            <v>6159.695943703114</v>
          </cell>
          <cell r="AN99">
            <v>2886.2776339374627</v>
          </cell>
          <cell r="AO99">
            <v>2894.576113655978</v>
          </cell>
          <cell r="AP99">
            <v>2870.4441346345347</v>
          </cell>
          <cell r="AQ99">
            <v>3006.9375290446787</v>
          </cell>
          <cell r="AR99">
            <v>3243.8093341299873</v>
          </cell>
          <cell r="AS99">
            <v>3400.252273783443</v>
          </cell>
          <cell r="AT99">
            <v>2726.3161388833564</v>
          </cell>
          <cell r="AU99">
            <v>2622.9170815906523</v>
          </cell>
          <cell r="AV99">
            <v>2204.706897696342</v>
          </cell>
          <cell r="AW99">
            <v>2184.7905463719044</v>
          </cell>
          <cell r="AX99">
            <v>2273.351921927903</v>
          </cell>
          <cell r="AZ99">
            <v>2177</v>
          </cell>
          <cell r="BA99">
            <v>2896</v>
          </cell>
        </row>
        <row r="100">
          <cell r="A100">
            <v>100</v>
          </cell>
          <cell r="B100" t="str">
            <v>s výpovednou lehotou do 3 mesiacov EUR</v>
          </cell>
          <cell r="C100">
            <v>6329.383256987319</v>
          </cell>
          <cell r="D100">
            <v>6933.811325765119</v>
          </cell>
          <cell r="E100">
            <v>6763.9912368054165</v>
          </cell>
          <cell r="F100">
            <v>6278.596561110005</v>
          </cell>
          <cell r="G100">
            <v>6030.206466175397</v>
          </cell>
          <cell r="H100">
            <v>5699.860585540729</v>
          </cell>
          <cell r="I100">
            <v>5640.244307242913</v>
          </cell>
          <cell r="J100">
            <v>5934.707561574719</v>
          </cell>
          <cell r="K100">
            <v>5956.416384518356</v>
          </cell>
          <cell r="L100">
            <v>5700.391688242714</v>
          </cell>
          <cell r="M100">
            <v>4399.123680541725</v>
          </cell>
          <cell r="N100">
            <v>4602.204076213237</v>
          </cell>
          <cell r="O100">
            <v>5630.784040363805</v>
          </cell>
          <cell r="P100">
            <v>5953.860452765053</v>
          </cell>
          <cell r="Q100">
            <v>5047.2681404766645</v>
          </cell>
          <cell r="R100">
            <v>5306.944167828454</v>
          </cell>
          <cell r="S100">
            <v>5485.925778397397</v>
          </cell>
          <cell r="T100">
            <v>5912.467635929098</v>
          </cell>
          <cell r="U100">
            <v>5986.888402044745</v>
          </cell>
          <cell r="V100">
            <v>6272.522073956051</v>
          </cell>
          <cell r="W100">
            <v>6322.478921861515</v>
          </cell>
          <cell r="X100">
            <v>6227.378344287326</v>
          </cell>
          <cell r="Y100">
            <v>6244.473212507469</v>
          </cell>
          <cell r="Z100">
            <v>5899.687977162584</v>
          </cell>
          <cell r="AA100">
            <v>6441.777866294895</v>
          </cell>
          <cell r="AB100">
            <v>6231.428002389962</v>
          </cell>
          <cell r="AC100">
            <v>5938.757219677354</v>
          </cell>
          <cell r="AD100">
            <v>5674.201686251078</v>
          </cell>
          <cell r="AE100">
            <v>5920.89889132311</v>
          </cell>
          <cell r="AF100">
            <v>5751.643098984266</v>
          </cell>
          <cell r="AG100">
            <v>5599.581756622187</v>
          </cell>
          <cell r="AH100">
            <v>5906.426342694018</v>
          </cell>
          <cell r="AI100">
            <v>5703.611498373498</v>
          </cell>
          <cell r="AJ100">
            <v>5099.415787027816</v>
          </cell>
          <cell r="AK100">
            <v>5772.090553010688</v>
          </cell>
          <cell r="AL100">
            <v>5478.191595299741</v>
          </cell>
          <cell r="AM100">
            <v>6159.695943703114</v>
          </cell>
          <cell r="AN100">
            <v>2886.2776339374627</v>
          </cell>
          <cell r="AO100">
            <v>2894.576113655978</v>
          </cell>
          <cell r="AP100">
            <v>2870.4441346345347</v>
          </cell>
          <cell r="AQ100">
            <v>3006.9375290446787</v>
          </cell>
          <cell r="AR100">
            <v>3243.8093341299873</v>
          </cell>
          <cell r="AS100">
            <v>3400.252273783443</v>
          </cell>
          <cell r="AT100">
            <v>2726.3161388833564</v>
          </cell>
          <cell r="AU100">
            <v>2622.9170815906523</v>
          </cell>
          <cell r="AV100">
            <v>2204.706897696342</v>
          </cell>
          <cell r="AW100">
            <v>2184.7905463719044</v>
          </cell>
          <cell r="AX100">
            <v>2273.351921927903</v>
          </cell>
          <cell r="AZ100">
            <v>2177</v>
          </cell>
          <cell r="BA100">
            <v>2896</v>
          </cell>
        </row>
        <row r="101">
          <cell r="A101">
            <v>101</v>
          </cell>
          <cell r="B101" t="str">
            <v>s  výpovednou lehotou do 3 mesiacov CM</v>
          </cell>
          <cell r="C101">
            <v>0.19916351324437362</v>
          </cell>
          <cell r="D101">
            <v>0.19916351324437362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Z101">
            <v>0</v>
          </cell>
          <cell r="BA101">
            <v>0</v>
          </cell>
        </row>
        <row r="102">
          <cell r="A102">
            <v>102</v>
          </cell>
          <cell r="B102" t="str">
            <v>s výpovednou lehotou nad 3 mesiace</v>
          </cell>
          <cell r="C102">
            <v>619.2657505145057</v>
          </cell>
          <cell r="D102">
            <v>617.8052180840469</v>
          </cell>
          <cell r="E102">
            <v>572.2631613888335</v>
          </cell>
          <cell r="F102">
            <v>583.9806147513775</v>
          </cell>
          <cell r="G102">
            <v>585.9058620460731</v>
          </cell>
          <cell r="H102">
            <v>555.6330080329284</v>
          </cell>
          <cell r="I102">
            <v>556.9607647878909</v>
          </cell>
          <cell r="J102">
            <v>551.6165438491668</v>
          </cell>
          <cell r="K102">
            <v>554.1392816835955</v>
          </cell>
          <cell r="L102">
            <v>580.7939985394676</v>
          </cell>
          <cell r="M102">
            <v>360.12082586470154</v>
          </cell>
          <cell r="N102">
            <v>325.23401712806213</v>
          </cell>
          <cell r="O102">
            <v>330.94337117440085</v>
          </cell>
          <cell r="P102">
            <v>395.8374825731926</v>
          </cell>
          <cell r="Q102">
            <v>400.5178251344353</v>
          </cell>
          <cell r="R102">
            <v>400.61740689105756</v>
          </cell>
          <cell r="S102">
            <v>388.89995352851355</v>
          </cell>
          <cell r="T102">
            <v>391.12394609307574</v>
          </cell>
          <cell r="U102">
            <v>391.09075217420167</v>
          </cell>
          <cell r="V102">
            <v>392.7504481179048</v>
          </cell>
          <cell r="W102">
            <v>395.9702582486888</v>
          </cell>
          <cell r="X102">
            <v>401.38086702516097</v>
          </cell>
          <cell r="Y102">
            <v>406.3599548562703</v>
          </cell>
          <cell r="Z102">
            <v>407.2893845847441</v>
          </cell>
          <cell r="AA102">
            <v>473.5112527384983</v>
          </cell>
          <cell r="AB102">
            <v>473.5112527384983</v>
          </cell>
          <cell r="AC102">
            <v>412.50082984797183</v>
          </cell>
          <cell r="AD102">
            <v>398.194250813251</v>
          </cell>
          <cell r="AE102">
            <v>560.4129323507933</v>
          </cell>
          <cell r="AF102">
            <v>561.5083316736374</v>
          </cell>
          <cell r="AG102">
            <v>355.73922857332536</v>
          </cell>
          <cell r="AH102">
            <v>372.7013211179712</v>
          </cell>
          <cell r="AI102">
            <v>653.8206200624045</v>
          </cell>
          <cell r="AJ102">
            <v>1377.7799907057026</v>
          </cell>
          <cell r="AK102">
            <v>722.7643895638319</v>
          </cell>
          <cell r="AL102">
            <v>692.0932085241983</v>
          </cell>
          <cell r="AM102">
            <v>482.7059682666135</v>
          </cell>
          <cell r="AN102">
            <v>468.7645223395074</v>
          </cell>
          <cell r="AO102">
            <v>457.2130385713337</v>
          </cell>
          <cell r="AP102">
            <v>438.0933412998738</v>
          </cell>
          <cell r="AQ102">
            <v>441.2135696740357</v>
          </cell>
          <cell r="AR102">
            <v>464.9804155878643</v>
          </cell>
          <cell r="AS102">
            <v>425.14771293898957</v>
          </cell>
          <cell r="AT102">
            <v>401.84558188939786</v>
          </cell>
          <cell r="AU102">
            <v>403.50527783310093</v>
          </cell>
          <cell r="AV102">
            <v>398.3602204076213</v>
          </cell>
          <cell r="AW102">
            <v>403.33930823873067</v>
          </cell>
          <cell r="AX102">
            <v>385.64694947885545</v>
          </cell>
          <cell r="AZ102">
            <v>436</v>
          </cell>
          <cell r="BA102">
            <v>439</v>
          </cell>
        </row>
        <row r="103">
          <cell r="A103">
            <v>103</v>
          </cell>
          <cell r="B103" t="str">
            <v>s výpovednou lehotou nad 3 mesiace EUR</v>
          </cell>
          <cell r="C103">
            <v>619.2657505145057</v>
          </cell>
          <cell r="D103">
            <v>617.8052180840469</v>
          </cell>
          <cell r="E103">
            <v>572.2631613888335</v>
          </cell>
          <cell r="F103">
            <v>583.9806147513775</v>
          </cell>
          <cell r="G103">
            <v>585.9058620460731</v>
          </cell>
          <cell r="H103">
            <v>555.6330080329284</v>
          </cell>
          <cell r="I103">
            <v>556.9607647878909</v>
          </cell>
          <cell r="J103">
            <v>551.6165438491668</v>
          </cell>
          <cell r="K103">
            <v>554.1392816835955</v>
          </cell>
          <cell r="L103">
            <v>580.7939985394676</v>
          </cell>
          <cell r="M103">
            <v>360.12082586470154</v>
          </cell>
          <cell r="N103">
            <v>325.23401712806213</v>
          </cell>
          <cell r="O103">
            <v>330.94337117440085</v>
          </cell>
          <cell r="P103">
            <v>395.8374825731926</v>
          </cell>
          <cell r="Q103">
            <v>400.5178251344353</v>
          </cell>
          <cell r="R103">
            <v>400.61740689105756</v>
          </cell>
          <cell r="S103">
            <v>388.89995352851355</v>
          </cell>
          <cell r="T103">
            <v>391.12394609307574</v>
          </cell>
          <cell r="U103">
            <v>391.09075217420167</v>
          </cell>
          <cell r="V103">
            <v>392.7504481179048</v>
          </cell>
          <cell r="W103">
            <v>395.9702582486888</v>
          </cell>
          <cell r="X103">
            <v>401.38086702516097</v>
          </cell>
          <cell r="Y103">
            <v>406.3599548562703</v>
          </cell>
          <cell r="Z103">
            <v>407.2893845847441</v>
          </cell>
          <cell r="AA103">
            <v>473.5112527384983</v>
          </cell>
          <cell r="AB103">
            <v>473.5112527384983</v>
          </cell>
          <cell r="AC103">
            <v>412.50082984797183</v>
          </cell>
          <cell r="AD103">
            <v>398.194250813251</v>
          </cell>
          <cell r="AE103">
            <v>560.4129323507933</v>
          </cell>
          <cell r="AF103">
            <v>561.5083316736374</v>
          </cell>
          <cell r="AG103">
            <v>355.73922857332536</v>
          </cell>
          <cell r="AH103">
            <v>372.7013211179712</v>
          </cell>
          <cell r="AI103">
            <v>653.8206200624045</v>
          </cell>
          <cell r="AJ103">
            <v>1377.7799907057026</v>
          </cell>
          <cell r="AK103">
            <v>722.7643895638319</v>
          </cell>
          <cell r="AL103">
            <v>692.0932085241983</v>
          </cell>
          <cell r="AM103">
            <v>482.7059682666135</v>
          </cell>
          <cell r="AN103">
            <v>468.7645223395074</v>
          </cell>
          <cell r="AO103">
            <v>457.2130385713337</v>
          </cell>
          <cell r="AP103">
            <v>438.0933412998738</v>
          </cell>
          <cell r="AQ103">
            <v>441.2135696740357</v>
          </cell>
          <cell r="AR103">
            <v>464.9804155878643</v>
          </cell>
          <cell r="AS103">
            <v>425.14771293898957</v>
          </cell>
          <cell r="AT103">
            <v>401.84558188939786</v>
          </cell>
          <cell r="AU103">
            <v>403.50527783310093</v>
          </cell>
          <cell r="AV103">
            <v>398.3602204076213</v>
          </cell>
          <cell r="AW103">
            <v>403.33930823873067</v>
          </cell>
          <cell r="AX103">
            <v>385.64694947885545</v>
          </cell>
          <cell r="AZ103">
            <v>436</v>
          </cell>
          <cell r="BA103">
            <v>439</v>
          </cell>
        </row>
        <row r="104">
          <cell r="A104">
            <v>104</v>
          </cell>
          <cell r="B104" t="str">
            <v>s výpovednou lehotou nad 3 mesiace CM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Z104">
            <v>0</v>
          </cell>
          <cell r="BA104">
            <v>0</v>
          </cell>
        </row>
      </sheetData>
      <sheetData sheetId="1">
        <row r="1">
          <cell r="A1">
            <v>1</v>
          </cell>
          <cell r="B1" t="str">
            <v>SR</v>
          </cell>
          <cell r="C1">
            <v>38383</v>
          </cell>
          <cell r="D1">
            <v>38411</v>
          </cell>
          <cell r="E1">
            <v>38442</v>
          </cell>
          <cell r="F1">
            <v>38472</v>
          </cell>
          <cell r="G1">
            <v>38503</v>
          </cell>
          <cell r="H1">
            <v>38533</v>
          </cell>
          <cell r="I1">
            <v>38564</v>
          </cell>
          <cell r="J1">
            <v>38595</v>
          </cell>
          <cell r="K1">
            <v>38625</v>
          </cell>
          <cell r="L1">
            <v>38656</v>
          </cell>
          <cell r="M1">
            <v>38686</v>
          </cell>
          <cell r="N1">
            <v>38717</v>
          </cell>
          <cell r="O1">
            <v>38748</v>
          </cell>
          <cell r="P1">
            <v>38776</v>
          </cell>
          <cell r="Q1">
            <v>38807</v>
          </cell>
          <cell r="R1">
            <v>38837</v>
          </cell>
          <cell r="S1">
            <v>38868</v>
          </cell>
          <cell r="T1">
            <v>38898</v>
          </cell>
          <cell r="U1">
            <v>38929</v>
          </cell>
          <cell r="V1">
            <v>38960</v>
          </cell>
          <cell r="W1">
            <v>38990</v>
          </cell>
          <cell r="X1">
            <v>39021</v>
          </cell>
          <cell r="Y1">
            <v>39051</v>
          </cell>
          <cell r="Z1">
            <v>39082</v>
          </cell>
          <cell r="AA1">
            <v>39113</v>
          </cell>
          <cell r="AB1">
            <v>39141</v>
          </cell>
          <cell r="AC1">
            <v>39172</v>
          </cell>
          <cell r="AD1">
            <v>39202</v>
          </cell>
          <cell r="AE1">
            <v>39233</v>
          </cell>
          <cell r="AF1">
            <v>39263</v>
          </cell>
          <cell r="AG1">
            <v>39294</v>
          </cell>
          <cell r="AH1">
            <v>39325</v>
          </cell>
          <cell r="AI1">
            <v>39355</v>
          </cell>
          <cell r="AJ1">
            <v>39386</v>
          </cell>
          <cell r="AK1">
            <v>39416</v>
          </cell>
          <cell r="AL1">
            <v>39447</v>
          </cell>
          <cell r="AM1">
            <v>39478</v>
          </cell>
          <cell r="AN1">
            <v>39507</v>
          </cell>
          <cell r="AO1">
            <v>39538</v>
          </cell>
          <cell r="AP1">
            <v>39568</v>
          </cell>
          <cell r="AQ1">
            <v>39599</v>
          </cell>
          <cell r="AR1">
            <v>39629</v>
          </cell>
          <cell r="AS1">
            <v>39660</v>
          </cell>
          <cell r="AT1">
            <v>39691</v>
          </cell>
          <cell r="AU1">
            <v>39721</v>
          </cell>
          <cell r="AV1">
            <v>39752</v>
          </cell>
          <cell r="AW1">
            <v>39782</v>
          </cell>
          <cell r="AX1">
            <v>39813</v>
          </cell>
          <cell r="AZ1">
            <v>39844</v>
          </cell>
          <cell r="BA1">
            <v>39872</v>
          </cell>
        </row>
        <row r="2">
          <cell r="A2">
            <v>2</v>
          </cell>
          <cell r="B2" t="str">
            <v>P A S Í V A   CELKOM</v>
          </cell>
          <cell r="AY2" t="str">
            <v>P A S Í V A   CELKOM</v>
          </cell>
        </row>
        <row r="3">
          <cell r="A3">
            <v>3</v>
          </cell>
          <cell r="B3" t="str">
            <v>10. Emisia obeživa</v>
          </cell>
          <cell r="AY3" t="str">
            <v>10. Emisia obeživa</v>
          </cell>
        </row>
        <row r="4">
          <cell r="A4">
            <v>4</v>
          </cell>
          <cell r="B4" t="str">
            <v>        v tom: bankovky</v>
          </cell>
          <cell r="AY4" t="str">
            <v>        v tom: bankovky</v>
          </cell>
        </row>
        <row r="5">
          <cell r="A5">
            <v>5</v>
          </cell>
          <cell r="B5" t="str">
            <v>                   mince</v>
          </cell>
          <cell r="AY5" t="str">
            <v>                   v tom:   eurobankovky</v>
          </cell>
        </row>
        <row r="6">
          <cell r="A6">
            <v>6</v>
          </cell>
          <cell r="B6" t="str">
            <v>11.    Vklady a prijaté úvery</v>
          </cell>
          <cell r="C6">
            <v>403780856</v>
          </cell>
          <cell r="D6">
            <v>402072593</v>
          </cell>
          <cell r="E6">
            <v>396545933</v>
          </cell>
          <cell r="F6">
            <v>397074269</v>
          </cell>
          <cell r="G6">
            <v>396023863</v>
          </cell>
          <cell r="H6">
            <v>397234097</v>
          </cell>
          <cell r="I6">
            <v>398662632</v>
          </cell>
          <cell r="J6">
            <v>398462231</v>
          </cell>
          <cell r="K6">
            <v>395720712</v>
          </cell>
          <cell r="L6">
            <v>395297691</v>
          </cell>
          <cell r="M6">
            <v>395135068</v>
          </cell>
          <cell r="N6">
            <v>404776997</v>
          </cell>
          <cell r="O6">
            <v>409000604</v>
          </cell>
          <cell r="P6">
            <v>413749831</v>
          </cell>
          <cell r="Q6">
            <v>418369619</v>
          </cell>
          <cell r="R6">
            <v>423238990</v>
          </cell>
          <cell r="S6">
            <v>428137923</v>
          </cell>
          <cell r="T6">
            <v>437298658</v>
          </cell>
          <cell r="U6">
            <v>443777719</v>
          </cell>
          <cell r="V6">
            <v>450489008</v>
          </cell>
          <cell r="W6">
            <v>454866876</v>
          </cell>
          <cell r="X6">
            <v>455807288</v>
          </cell>
          <cell r="Y6">
            <v>457002977</v>
          </cell>
          <cell r="Z6">
            <v>467143511</v>
          </cell>
          <cell r="AA6">
            <v>473196547</v>
          </cell>
          <cell r="AB6">
            <v>478022062</v>
          </cell>
          <cell r="AC6">
            <v>479636257</v>
          </cell>
          <cell r="AD6">
            <v>484266000</v>
          </cell>
          <cell r="AE6">
            <v>489423579</v>
          </cell>
          <cell r="AF6">
            <v>494769310</v>
          </cell>
          <cell r="AG6">
            <v>501238434</v>
          </cell>
          <cell r="AH6">
            <v>505568689</v>
          </cell>
          <cell r="AI6">
            <v>508874773</v>
          </cell>
          <cell r="AJ6">
            <v>510040640</v>
          </cell>
          <cell r="AK6">
            <v>514890427</v>
          </cell>
          <cell r="AL6">
            <v>528770567</v>
          </cell>
          <cell r="AM6">
            <v>538925968</v>
          </cell>
          <cell r="AN6">
            <v>543332750</v>
          </cell>
          <cell r="AO6">
            <v>544359390</v>
          </cell>
          <cell r="AP6">
            <v>553704627</v>
          </cell>
          <cell r="AQ6">
            <v>555820359</v>
          </cell>
          <cell r="AR6">
            <v>562206578</v>
          </cell>
          <cell r="AS6">
            <v>570415661</v>
          </cell>
          <cell r="AT6">
            <v>577155020</v>
          </cell>
          <cell r="AU6">
            <v>583021737.687</v>
          </cell>
          <cell r="AV6">
            <v>601664680</v>
          </cell>
          <cell r="AW6">
            <v>621279041</v>
          </cell>
          <cell r="AX6">
            <v>687951618</v>
          </cell>
          <cell r="AY6" t="str">
            <v>                                SKK bankovky</v>
          </cell>
        </row>
        <row r="7">
          <cell r="A7">
            <v>7</v>
          </cell>
          <cell r="B7" t="str">
            <v>          v tom:  do 1 roka  vrátane</v>
          </cell>
          <cell r="AY7" t="str">
            <v>                   mince</v>
          </cell>
        </row>
        <row r="8">
          <cell r="A8">
            <v>8</v>
          </cell>
          <cell r="B8" t="str">
            <v>                      nad 1 rok</v>
          </cell>
          <cell r="AY8" t="str">
            <v>                   v tom:   euromince</v>
          </cell>
        </row>
        <row r="9">
          <cell r="A9">
            <v>9</v>
          </cell>
          <cell r="B9" t="str">
            <v>11s.   Vklady a prijaté úvery v SKK</v>
          </cell>
          <cell r="C9">
            <v>358140318</v>
          </cell>
          <cell r="D9">
            <v>357857367</v>
          </cell>
          <cell r="E9">
            <v>352905984</v>
          </cell>
          <cell r="F9">
            <v>353272601</v>
          </cell>
          <cell r="G9">
            <v>353588662</v>
          </cell>
          <cell r="H9">
            <v>354962658</v>
          </cell>
          <cell r="I9">
            <v>355734158</v>
          </cell>
          <cell r="J9">
            <v>355682040</v>
          </cell>
          <cell r="K9">
            <v>353084553</v>
          </cell>
          <cell r="L9">
            <v>352624981</v>
          </cell>
          <cell r="M9">
            <v>352973441</v>
          </cell>
          <cell r="N9">
            <v>361756832</v>
          </cell>
          <cell r="O9">
            <v>366404739</v>
          </cell>
          <cell r="P9">
            <v>370756031</v>
          </cell>
          <cell r="Q9">
            <v>375036500</v>
          </cell>
          <cell r="R9">
            <v>379233154</v>
          </cell>
          <cell r="S9">
            <v>384146778</v>
          </cell>
          <cell r="T9">
            <v>392375993</v>
          </cell>
          <cell r="U9">
            <v>398786656</v>
          </cell>
          <cell r="V9">
            <v>405327181</v>
          </cell>
          <cell r="W9">
            <v>409489340</v>
          </cell>
          <cell r="X9">
            <v>410441655</v>
          </cell>
          <cell r="Y9">
            <v>412940997</v>
          </cell>
          <cell r="Z9">
            <v>424014307</v>
          </cell>
          <cell r="AA9">
            <v>430007126</v>
          </cell>
          <cell r="AB9">
            <v>435569049</v>
          </cell>
          <cell r="AC9">
            <v>438806090</v>
          </cell>
          <cell r="AD9">
            <v>443364772</v>
          </cell>
          <cell r="AE9">
            <v>448015968</v>
          </cell>
          <cell r="AF9">
            <v>453646949</v>
          </cell>
          <cell r="AG9">
            <v>459821120</v>
          </cell>
          <cell r="AH9">
            <v>464398300</v>
          </cell>
          <cell r="AI9">
            <v>467598215</v>
          </cell>
          <cell r="AJ9">
            <v>468675256</v>
          </cell>
          <cell r="AK9">
            <v>473118119</v>
          </cell>
          <cell r="AL9">
            <v>486324547</v>
          </cell>
          <cell r="AM9">
            <v>495922531</v>
          </cell>
          <cell r="AN9">
            <v>500386132</v>
          </cell>
          <cell r="AO9">
            <v>501763708</v>
          </cell>
          <cell r="AP9">
            <v>509222506</v>
          </cell>
          <cell r="AQ9">
            <v>513748007</v>
          </cell>
          <cell r="AR9">
            <v>518566438</v>
          </cell>
          <cell r="AS9">
            <v>525758404</v>
          </cell>
          <cell r="AT9">
            <v>531453375</v>
          </cell>
          <cell r="AU9">
            <v>536308171.687</v>
          </cell>
          <cell r="AV9">
            <v>555467507</v>
          </cell>
          <cell r="AW9">
            <v>574832987</v>
          </cell>
          <cell r="AX9">
            <v>641496262</v>
          </cell>
          <cell r="AY9" t="str">
            <v>                                SKK mince</v>
          </cell>
        </row>
        <row r="10">
          <cell r="A10">
            <v>10</v>
          </cell>
          <cell r="B10" t="str">
            <v>11s.1  Vklady splatné na požiadanie
         v SKK</v>
          </cell>
          <cell r="C10">
            <v>125431395</v>
          </cell>
          <cell r="D10">
            <v>131836537</v>
          </cell>
          <cell r="E10">
            <v>131834385</v>
          </cell>
          <cell r="F10">
            <v>134338062</v>
          </cell>
          <cell r="G10">
            <v>138751645</v>
          </cell>
          <cell r="H10">
            <v>141859517</v>
          </cell>
          <cell r="I10">
            <v>144624182</v>
          </cell>
          <cell r="J10">
            <v>146500080</v>
          </cell>
          <cell r="K10">
            <v>145573740</v>
          </cell>
          <cell r="L10">
            <v>146454175</v>
          </cell>
          <cell r="M10">
            <v>148558424</v>
          </cell>
          <cell r="N10">
            <v>152675251</v>
          </cell>
          <cell r="O10">
            <v>155919607</v>
          </cell>
          <cell r="P10">
            <v>158960403</v>
          </cell>
          <cell r="Q10">
            <v>159833663</v>
          </cell>
          <cell r="R10">
            <v>162179640</v>
          </cell>
          <cell r="S10">
            <v>167703143</v>
          </cell>
          <cell r="T10">
            <v>172005894</v>
          </cell>
          <cell r="U10">
            <v>173250598</v>
          </cell>
          <cell r="V10">
            <v>172501456</v>
          </cell>
          <cell r="W10">
            <v>171056674</v>
          </cell>
          <cell r="X10">
            <v>168172940</v>
          </cell>
          <cell r="Y10">
            <v>168984198</v>
          </cell>
          <cell r="Z10">
            <v>169429604</v>
          </cell>
          <cell r="AA10">
            <v>171247232</v>
          </cell>
          <cell r="AB10">
            <v>173625449</v>
          </cell>
          <cell r="AC10">
            <v>177424856</v>
          </cell>
          <cell r="AD10">
            <v>180168168</v>
          </cell>
          <cell r="AE10">
            <v>182196350</v>
          </cell>
          <cell r="AF10">
            <v>186141462</v>
          </cell>
          <cell r="AG10">
            <v>191944523</v>
          </cell>
          <cell r="AH10">
            <v>192670641</v>
          </cell>
          <cell r="AI10">
            <v>194518914</v>
          </cell>
          <cell r="AJ10">
            <v>193243159</v>
          </cell>
          <cell r="AK10">
            <v>195011491</v>
          </cell>
          <cell r="AL10">
            <v>202160339</v>
          </cell>
          <cell r="AM10">
            <v>203108027</v>
          </cell>
          <cell r="AN10">
            <v>204295905</v>
          </cell>
          <cell r="AO10">
            <v>205282754</v>
          </cell>
          <cell r="AP10">
            <v>210356141</v>
          </cell>
          <cell r="AQ10">
            <v>214881644</v>
          </cell>
          <cell r="AR10">
            <v>218229212</v>
          </cell>
          <cell r="AS10">
            <v>220312672</v>
          </cell>
          <cell r="AT10">
            <v>219420564</v>
          </cell>
          <cell r="AU10">
            <v>217468352</v>
          </cell>
          <cell r="AV10">
            <v>219696630</v>
          </cell>
          <cell r="AW10">
            <v>218181266</v>
          </cell>
          <cell r="AX10">
            <v>241790891</v>
          </cell>
          <cell r="AY10" t="str">
            <v>11.    Vklady a prijaté úvery</v>
          </cell>
          <cell r="AZ10">
            <v>22906917</v>
          </cell>
          <cell r="BA10">
            <v>23061606</v>
          </cell>
        </row>
        <row r="11">
          <cell r="A11">
            <v>11</v>
          </cell>
          <cell r="B11" t="str">
            <v>11s.2  S dohodnutou splatnosťou
          v SKK</v>
          </cell>
          <cell r="C11">
            <v>186079335</v>
          </cell>
          <cell r="D11">
            <v>180594960</v>
          </cell>
          <cell r="E11">
            <v>176638035</v>
          </cell>
          <cell r="F11">
            <v>175212921</v>
          </cell>
          <cell r="G11">
            <v>171831607</v>
          </cell>
          <cell r="H11">
            <v>170521477</v>
          </cell>
          <cell r="I11">
            <v>169075663</v>
          </cell>
          <cell r="J11">
            <v>167568190</v>
          </cell>
          <cell r="K11">
            <v>166386429</v>
          </cell>
          <cell r="L11">
            <v>165450874</v>
          </cell>
          <cell r="M11">
            <v>163897631</v>
          </cell>
          <cell r="N11">
            <v>168456100</v>
          </cell>
          <cell r="O11">
            <v>170281326</v>
          </cell>
          <cell r="P11">
            <v>172190983</v>
          </cell>
          <cell r="Q11">
            <v>176014623</v>
          </cell>
          <cell r="R11">
            <v>178434917</v>
          </cell>
          <cell r="S11">
            <v>178372525</v>
          </cell>
          <cell r="T11">
            <v>182737209</v>
          </cell>
          <cell r="U11">
            <v>188487419</v>
          </cell>
          <cell r="V11">
            <v>196476806</v>
          </cell>
          <cell r="W11">
            <v>202626844</v>
          </cell>
          <cell r="X11">
            <v>207030903</v>
          </cell>
          <cell r="Y11">
            <v>209268555</v>
          </cell>
          <cell r="Z11">
            <v>220069771</v>
          </cell>
          <cell r="AA11">
            <v>224944190</v>
          </cell>
          <cell r="AB11">
            <v>228574888</v>
          </cell>
          <cell r="AC11">
            <v>228349058</v>
          </cell>
          <cell r="AD11">
            <v>230585317</v>
          </cell>
          <cell r="AE11">
            <v>233336338</v>
          </cell>
          <cell r="AF11">
            <v>235038223</v>
          </cell>
          <cell r="AG11">
            <v>235603465</v>
          </cell>
          <cell r="AH11">
            <v>239685203</v>
          </cell>
          <cell r="AI11">
            <v>241112071</v>
          </cell>
          <cell r="AJ11">
            <v>243575674</v>
          </cell>
          <cell r="AK11">
            <v>246328903</v>
          </cell>
          <cell r="AL11">
            <v>252084323</v>
          </cell>
          <cell r="AM11">
            <v>260645174</v>
          </cell>
          <cell r="AN11">
            <v>264173377</v>
          </cell>
          <cell r="AO11">
            <v>264848480</v>
          </cell>
          <cell r="AP11">
            <v>267571387</v>
          </cell>
          <cell r="AQ11">
            <v>267727362</v>
          </cell>
          <cell r="AR11">
            <v>269230639</v>
          </cell>
          <cell r="AS11">
            <v>274423382</v>
          </cell>
          <cell r="AT11">
            <v>281228778</v>
          </cell>
          <cell r="AU11">
            <v>288296232.687</v>
          </cell>
          <cell r="AV11">
            <v>305382451</v>
          </cell>
          <cell r="AW11">
            <v>326499873</v>
          </cell>
          <cell r="AX11">
            <v>367998451</v>
          </cell>
          <cell r="AY11" t="str">
            <v>          v tom:  do 1 roka  vrátane</v>
          </cell>
        </row>
        <row r="12">
          <cell r="A12">
            <v>12</v>
          </cell>
          <cell r="B12" t="str">
            <v>         v tom: do 1 roka vrátane</v>
          </cell>
          <cell r="C12">
            <v>134250326</v>
          </cell>
          <cell r="D12">
            <v>128067443</v>
          </cell>
          <cell r="E12">
            <v>124464735</v>
          </cell>
          <cell r="F12">
            <v>123201870</v>
          </cell>
          <cell r="G12">
            <v>120322038</v>
          </cell>
          <cell r="H12">
            <v>118321569</v>
          </cell>
          <cell r="I12">
            <v>117240305</v>
          </cell>
          <cell r="J12">
            <v>115026588</v>
          </cell>
          <cell r="K12">
            <v>113814617</v>
          </cell>
          <cell r="L12">
            <v>112874889</v>
          </cell>
          <cell r="M12">
            <v>110709977</v>
          </cell>
          <cell r="N12">
            <v>111538929</v>
          </cell>
          <cell r="O12">
            <v>112671554</v>
          </cell>
          <cell r="P12">
            <v>112588081</v>
          </cell>
          <cell r="Q12">
            <v>116202641</v>
          </cell>
          <cell r="R12">
            <v>117948007</v>
          </cell>
          <cell r="S12">
            <v>117831490</v>
          </cell>
          <cell r="T12">
            <v>121717143</v>
          </cell>
          <cell r="U12">
            <v>126783497</v>
          </cell>
          <cell r="V12">
            <v>134429859</v>
          </cell>
          <cell r="W12">
            <v>140093313</v>
          </cell>
          <cell r="X12">
            <v>143865680</v>
          </cell>
          <cell r="Y12">
            <v>145523200</v>
          </cell>
          <cell r="Z12">
            <v>152352371</v>
          </cell>
          <cell r="AA12">
            <v>156561417</v>
          </cell>
          <cell r="AB12">
            <v>158380886</v>
          </cell>
          <cell r="AC12">
            <v>158516507</v>
          </cell>
          <cell r="AD12">
            <v>162278518</v>
          </cell>
          <cell r="AE12">
            <v>164484401</v>
          </cell>
          <cell r="AF12">
            <v>165576829</v>
          </cell>
          <cell r="AG12">
            <v>166152020</v>
          </cell>
          <cell r="AH12">
            <v>168831484</v>
          </cell>
          <cell r="AI12">
            <v>169594279</v>
          </cell>
          <cell r="AJ12">
            <v>171529183</v>
          </cell>
          <cell r="AK12">
            <v>172908844</v>
          </cell>
          <cell r="AL12">
            <v>174727752</v>
          </cell>
          <cell r="AM12">
            <v>182750840</v>
          </cell>
          <cell r="AN12">
            <v>184722810</v>
          </cell>
          <cell r="AO12">
            <v>185913792</v>
          </cell>
          <cell r="AP12">
            <v>188723330</v>
          </cell>
          <cell r="AQ12">
            <v>188750506</v>
          </cell>
          <cell r="AR12">
            <v>191674126</v>
          </cell>
          <cell r="AS12">
            <v>196753651</v>
          </cell>
          <cell r="AT12">
            <v>202002073</v>
          </cell>
          <cell r="AU12">
            <v>203656806</v>
          </cell>
          <cell r="AV12">
            <v>217155115</v>
          </cell>
          <cell r="AW12">
            <v>236142213</v>
          </cell>
          <cell r="AX12">
            <v>273162489</v>
          </cell>
          <cell r="AY12" t="str">
            <v>                      nad 1 rok</v>
          </cell>
        </row>
        <row r="13">
          <cell r="A13">
            <v>13</v>
          </cell>
          <cell r="B13" t="str">
            <v>                     od 1 do 2 rokov vrátane</v>
          </cell>
          <cell r="C13">
            <v>1133023</v>
          </cell>
          <cell r="D13">
            <v>1146455</v>
          </cell>
          <cell r="E13">
            <v>1315078</v>
          </cell>
          <cell r="F13">
            <v>1190772</v>
          </cell>
          <cell r="G13">
            <v>1114723</v>
          </cell>
          <cell r="H13">
            <v>1146536</v>
          </cell>
          <cell r="I13">
            <v>1152272</v>
          </cell>
          <cell r="J13">
            <v>1145341</v>
          </cell>
          <cell r="K13">
            <v>1118999</v>
          </cell>
          <cell r="L13">
            <v>1087915</v>
          </cell>
          <cell r="M13">
            <v>1057937</v>
          </cell>
          <cell r="N13">
            <v>1041963</v>
          </cell>
          <cell r="O13">
            <v>821898</v>
          </cell>
          <cell r="P13">
            <v>808171</v>
          </cell>
          <cell r="Q13">
            <v>861856</v>
          </cell>
          <cell r="R13">
            <v>922688</v>
          </cell>
          <cell r="S13">
            <v>943925</v>
          </cell>
          <cell r="T13">
            <v>906323</v>
          </cell>
          <cell r="U13">
            <v>894497</v>
          </cell>
          <cell r="V13">
            <v>956900</v>
          </cell>
          <cell r="W13">
            <v>1237543</v>
          </cell>
          <cell r="X13">
            <v>1554444</v>
          </cell>
          <cell r="Y13">
            <v>1940556</v>
          </cell>
          <cell r="Z13">
            <v>2067867</v>
          </cell>
          <cell r="AA13">
            <v>2109180</v>
          </cell>
          <cell r="AB13">
            <v>2151582</v>
          </cell>
          <cell r="AC13">
            <v>2245066</v>
          </cell>
          <cell r="AD13">
            <v>1658493</v>
          </cell>
          <cell r="AE13">
            <v>1791569</v>
          </cell>
          <cell r="AF13">
            <v>1858287</v>
          </cell>
          <cell r="AG13">
            <v>1975981</v>
          </cell>
          <cell r="AH13">
            <v>2579551</v>
          </cell>
          <cell r="AI13">
            <v>2973350</v>
          </cell>
          <cell r="AJ13">
            <v>3467771</v>
          </cell>
          <cell r="AK13">
            <v>4234877</v>
          </cell>
          <cell r="AL13">
            <v>5042595</v>
          </cell>
          <cell r="AM13">
            <v>5891255</v>
          </cell>
          <cell r="AN13">
            <v>6654093</v>
          </cell>
          <cell r="AO13">
            <v>6890767</v>
          </cell>
          <cell r="AP13">
            <v>7393014</v>
          </cell>
          <cell r="AQ13">
            <v>7370129</v>
          </cell>
          <cell r="AR13">
            <v>7514602</v>
          </cell>
          <cell r="AS13">
            <v>7940076</v>
          </cell>
          <cell r="AT13">
            <v>9500986</v>
          </cell>
          <cell r="AU13">
            <v>10826348.687</v>
          </cell>
          <cell r="AV13">
            <v>13945989</v>
          </cell>
          <cell r="AW13">
            <v>16060227</v>
          </cell>
          <cell r="AX13">
            <v>19022563</v>
          </cell>
          <cell r="AY13" t="str">
            <v>11e.   Vklady a prijaté úvery v EUR</v>
          </cell>
          <cell r="AZ13">
            <v>22393770</v>
          </cell>
          <cell r="BA13">
            <v>22554763</v>
          </cell>
        </row>
        <row r="14">
          <cell r="A14">
            <v>14</v>
          </cell>
          <cell r="B14" t="str">
            <v>                     nad 2 roky</v>
          </cell>
          <cell r="C14">
            <v>50695986</v>
          </cell>
          <cell r="D14">
            <v>51381062</v>
          </cell>
          <cell r="E14">
            <v>50858222</v>
          </cell>
          <cell r="F14">
            <v>50820279</v>
          </cell>
          <cell r="G14">
            <v>50394846</v>
          </cell>
          <cell r="H14">
            <v>51053372</v>
          </cell>
          <cell r="I14">
            <v>50683086</v>
          </cell>
          <cell r="J14">
            <v>51396261</v>
          </cell>
          <cell r="K14">
            <v>51452813</v>
          </cell>
          <cell r="L14">
            <v>51488070</v>
          </cell>
          <cell r="M14">
            <v>52129717</v>
          </cell>
          <cell r="N14">
            <v>55875208</v>
          </cell>
          <cell r="O14">
            <v>56787874</v>
          </cell>
          <cell r="P14">
            <v>58794731</v>
          </cell>
          <cell r="Q14">
            <v>58950126</v>
          </cell>
          <cell r="R14">
            <v>59564222</v>
          </cell>
          <cell r="S14">
            <v>59597110</v>
          </cell>
          <cell r="T14">
            <v>60113743</v>
          </cell>
          <cell r="U14">
            <v>60809425</v>
          </cell>
          <cell r="V14">
            <v>61090047</v>
          </cell>
          <cell r="W14">
            <v>61295988</v>
          </cell>
          <cell r="X14">
            <v>61610779</v>
          </cell>
          <cell r="Y14">
            <v>61804799</v>
          </cell>
          <cell r="Z14">
            <v>65649533</v>
          </cell>
          <cell r="AA14">
            <v>66273593</v>
          </cell>
          <cell r="AB14">
            <v>68042420</v>
          </cell>
          <cell r="AC14">
            <v>67587485</v>
          </cell>
          <cell r="AD14">
            <v>66648306</v>
          </cell>
          <cell r="AE14">
            <v>67060368</v>
          </cell>
          <cell r="AF14">
            <v>67603107</v>
          </cell>
          <cell r="AG14">
            <v>67475464</v>
          </cell>
          <cell r="AH14">
            <v>68274168</v>
          </cell>
          <cell r="AI14">
            <v>68544442</v>
          </cell>
          <cell r="AJ14">
            <v>68578720</v>
          </cell>
          <cell r="AK14">
            <v>69185182</v>
          </cell>
          <cell r="AL14">
            <v>72313976</v>
          </cell>
          <cell r="AM14">
            <v>72003079</v>
          </cell>
          <cell r="AN14">
            <v>72796474</v>
          </cell>
          <cell r="AO14">
            <v>72043921</v>
          </cell>
          <cell r="AP14">
            <v>71455043</v>
          </cell>
          <cell r="AQ14">
            <v>71606727</v>
          </cell>
          <cell r="AR14">
            <v>70041911</v>
          </cell>
          <cell r="AS14">
            <v>69729655</v>
          </cell>
          <cell r="AT14">
            <v>69725719</v>
          </cell>
          <cell r="AU14">
            <v>73813078</v>
          </cell>
          <cell r="AV14">
            <v>74281347</v>
          </cell>
          <cell r="AW14">
            <v>74297433</v>
          </cell>
          <cell r="AX14">
            <v>75813399</v>
          </cell>
          <cell r="AY14" t="str">
            <v>11e.1  Vklady splatné na požiadanie v EUR</v>
          </cell>
          <cell r="AZ14">
            <v>8278544</v>
          </cell>
          <cell r="BA14">
            <v>8361638</v>
          </cell>
        </row>
        <row r="15">
          <cell r="A15">
            <v>15</v>
          </cell>
          <cell r="B15" t="str">
            <v>11s.3  S výpovednou lehotou v SKK</v>
          </cell>
          <cell r="C15">
            <v>46629588</v>
          </cell>
          <cell r="D15">
            <v>45425870</v>
          </cell>
          <cell r="E15">
            <v>44433564</v>
          </cell>
          <cell r="F15">
            <v>43721618</v>
          </cell>
          <cell r="G15">
            <v>43005410</v>
          </cell>
          <cell r="H15">
            <v>42581664</v>
          </cell>
          <cell r="I15">
            <v>42034313</v>
          </cell>
          <cell r="J15">
            <v>41613770</v>
          </cell>
          <cell r="K15">
            <v>41124384</v>
          </cell>
          <cell r="L15">
            <v>40719932</v>
          </cell>
          <cell r="M15">
            <v>40517386</v>
          </cell>
          <cell r="N15">
            <v>40625481</v>
          </cell>
          <cell r="O15">
            <v>40203806</v>
          </cell>
          <cell r="P15">
            <v>39604645</v>
          </cell>
          <cell r="Q15">
            <v>39188214</v>
          </cell>
          <cell r="R15">
            <v>38618597</v>
          </cell>
          <cell r="S15">
            <v>38071110</v>
          </cell>
          <cell r="T15">
            <v>37632890</v>
          </cell>
          <cell r="U15">
            <v>37048639</v>
          </cell>
          <cell r="V15">
            <v>36348919</v>
          </cell>
          <cell r="W15">
            <v>35805822</v>
          </cell>
          <cell r="X15">
            <v>35237812</v>
          </cell>
          <cell r="Y15">
            <v>34688244</v>
          </cell>
          <cell r="Z15">
            <v>34514932</v>
          </cell>
          <cell r="AA15">
            <v>33815704</v>
          </cell>
          <cell r="AB15">
            <v>33368712</v>
          </cell>
          <cell r="AC15">
            <v>33032176</v>
          </cell>
          <cell r="AD15">
            <v>32611287</v>
          </cell>
          <cell r="AE15">
            <v>32483280</v>
          </cell>
          <cell r="AF15">
            <v>32467264</v>
          </cell>
          <cell r="AG15">
            <v>32273132</v>
          </cell>
          <cell r="AH15">
            <v>32042456</v>
          </cell>
          <cell r="AI15">
            <v>31967230</v>
          </cell>
          <cell r="AJ15">
            <v>31856423</v>
          </cell>
          <cell r="AK15">
            <v>31777725</v>
          </cell>
          <cell r="AL15">
            <v>32079885</v>
          </cell>
          <cell r="AM15">
            <v>32169330</v>
          </cell>
          <cell r="AN15">
            <v>31916850</v>
          </cell>
          <cell r="AO15">
            <v>31632474</v>
          </cell>
          <cell r="AP15">
            <v>31294978</v>
          </cell>
          <cell r="AQ15">
            <v>31139001</v>
          </cell>
          <cell r="AR15">
            <v>31106587</v>
          </cell>
          <cell r="AS15">
            <v>31022350</v>
          </cell>
          <cell r="AT15">
            <v>30804033</v>
          </cell>
          <cell r="AU15">
            <v>30543587</v>
          </cell>
          <cell r="AV15">
            <v>30388426</v>
          </cell>
          <cell r="AW15">
            <v>30151848</v>
          </cell>
          <cell r="AX15">
            <v>31706920</v>
          </cell>
          <cell r="AY15" t="str">
            <v>11e.2  Vklady s dohodnutou splatnosťou v EUR</v>
          </cell>
          <cell r="AZ15">
            <v>13049058</v>
          </cell>
          <cell r="BA15">
            <v>13125897</v>
          </cell>
        </row>
        <row r="16">
          <cell r="A16">
            <v>16</v>
          </cell>
          <cell r="B16" t="str">
            <v>          v tom:  do 3 mesiacov vrátane</v>
          </cell>
          <cell r="C16">
            <v>15913756</v>
          </cell>
          <cell r="D16">
            <v>15776067</v>
          </cell>
          <cell r="E16">
            <v>15598527</v>
          </cell>
          <cell r="F16">
            <v>15327829</v>
          </cell>
          <cell r="G16">
            <v>15026836</v>
          </cell>
          <cell r="H16">
            <v>14895758</v>
          </cell>
          <cell r="I16">
            <v>14574389</v>
          </cell>
          <cell r="J16">
            <v>14474797</v>
          </cell>
          <cell r="K16">
            <v>14222880</v>
          </cell>
          <cell r="L16">
            <v>14007773</v>
          </cell>
          <cell r="M16">
            <v>13839444</v>
          </cell>
          <cell r="N16">
            <v>13861698</v>
          </cell>
          <cell r="O16">
            <v>13662829</v>
          </cell>
          <cell r="P16">
            <v>13440581</v>
          </cell>
          <cell r="Q16">
            <v>13285312</v>
          </cell>
          <cell r="R16">
            <v>12972175</v>
          </cell>
          <cell r="S16">
            <v>12645097</v>
          </cell>
          <cell r="T16">
            <v>12443019</v>
          </cell>
          <cell r="U16">
            <v>12198240</v>
          </cell>
          <cell r="V16">
            <v>11940205</v>
          </cell>
          <cell r="W16">
            <v>11699887</v>
          </cell>
          <cell r="X16">
            <v>11383049</v>
          </cell>
          <cell r="Y16">
            <v>11085162</v>
          </cell>
          <cell r="Z16">
            <v>10949752</v>
          </cell>
          <cell r="AA16">
            <v>10612423</v>
          </cell>
          <cell r="AB16">
            <v>10353492</v>
          </cell>
          <cell r="AC16">
            <v>10168533</v>
          </cell>
          <cell r="AD16">
            <v>9666312</v>
          </cell>
          <cell r="AE16">
            <v>9571923</v>
          </cell>
          <cell r="AF16">
            <v>9505886</v>
          </cell>
          <cell r="AG16">
            <v>9391418</v>
          </cell>
          <cell r="AH16">
            <v>9296954</v>
          </cell>
          <cell r="AI16">
            <v>9261049</v>
          </cell>
          <cell r="AJ16">
            <v>9197589</v>
          </cell>
          <cell r="AK16">
            <v>9124262</v>
          </cell>
          <cell r="AL16">
            <v>9206992</v>
          </cell>
          <cell r="AM16">
            <v>9171682</v>
          </cell>
          <cell r="AN16">
            <v>9077137</v>
          </cell>
          <cell r="AO16">
            <v>8963965</v>
          </cell>
          <cell r="AP16">
            <v>8784329</v>
          </cell>
          <cell r="AQ16">
            <v>8656226</v>
          </cell>
          <cell r="AR16">
            <v>8587466</v>
          </cell>
          <cell r="AS16">
            <v>8622032</v>
          </cell>
          <cell r="AT16">
            <v>8530695</v>
          </cell>
          <cell r="AU16">
            <v>8421822</v>
          </cell>
          <cell r="AV16">
            <v>8380587</v>
          </cell>
          <cell r="AW16">
            <v>8337889</v>
          </cell>
          <cell r="AX16">
            <v>8760395</v>
          </cell>
          <cell r="AY16" t="str">
            <v>         v tom: do 1 roka vrátane</v>
          </cell>
          <cell r="AZ16">
            <v>9863966</v>
          </cell>
          <cell r="BA16">
            <v>9845982</v>
          </cell>
        </row>
        <row r="17">
          <cell r="A17">
            <v>17</v>
          </cell>
          <cell r="B17" t="str">
            <v>                       nad 3 mesiace</v>
          </cell>
          <cell r="C17">
            <v>30715832</v>
          </cell>
          <cell r="D17">
            <v>29649803</v>
          </cell>
          <cell r="E17">
            <v>28835037</v>
          </cell>
          <cell r="F17">
            <v>28393789</v>
          </cell>
          <cell r="G17">
            <v>27978574</v>
          </cell>
          <cell r="H17">
            <v>27685906</v>
          </cell>
          <cell r="I17">
            <v>27459924</v>
          </cell>
          <cell r="J17">
            <v>27138973</v>
          </cell>
          <cell r="K17">
            <v>26901504</v>
          </cell>
          <cell r="L17">
            <v>26712159</v>
          </cell>
          <cell r="M17">
            <v>26677942</v>
          </cell>
          <cell r="N17">
            <v>26763783</v>
          </cell>
          <cell r="O17">
            <v>26540977</v>
          </cell>
          <cell r="P17">
            <v>26164064</v>
          </cell>
          <cell r="Q17">
            <v>25902902</v>
          </cell>
          <cell r="R17">
            <v>25646422</v>
          </cell>
          <cell r="S17">
            <v>25426013</v>
          </cell>
          <cell r="T17">
            <v>25189871</v>
          </cell>
          <cell r="U17">
            <v>24850399</v>
          </cell>
          <cell r="V17">
            <v>24408714</v>
          </cell>
          <cell r="W17">
            <v>24105935</v>
          </cell>
          <cell r="X17">
            <v>23854763</v>
          </cell>
          <cell r="Y17">
            <v>23603082</v>
          </cell>
          <cell r="Z17">
            <v>23565180</v>
          </cell>
          <cell r="AA17">
            <v>23203281</v>
          </cell>
          <cell r="AB17">
            <v>23015220</v>
          </cell>
          <cell r="AC17">
            <v>22863643</v>
          </cell>
          <cell r="AD17">
            <v>22944975</v>
          </cell>
          <cell r="AE17">
            <v>22911357</v>
          </cell>
          <cell r="AF17">
            <v>22961378</v>
          </cell>
          <cell r="AG17">
            <v>22881714</v>
          </cell>
          <cell r="AH17">
            <v>22745502</v>
          </cell>
          <cell r="AI17">
            <v>22706181</v>
          </cell>
          <cell r="AJ17">
            <v>22658834</v>
          </cell>
          <cell r="AK17">
            <v>22653463</v>
          </cell>
          <cell r="AL17">
            <v>22872893</v>
          </cell>
          <cell r="AM17">
            <v>22997648</v>
          </cell>
          <cell r="AN17">
            <v>22839713</v>
          </cell>
          <cell r="AO17">
            <v>22668509</v>
          </cell>
          <cell r="AP17">
            <v>22510649</v>
          </cell>
          <cell r="AQ17">
            <v>22482775</v>
          </cell>
          <cell r="AR17">
            <v>22519121</v>
          </cell>
          <cell r="AS17">
            <v>22400318</v>
          </cell>
          <cell r="AT17">
            <v>22273338</v>
          </cell>
          <cell r="AU17">
            <v>22121765</v>
          </cell>
          <cell r="AV17">
            <v>22007839</v>
          </cell>
          <cell r="AW17">
            <v>21813959</v>
          </cell>
          <cell r="AX17">
            <v>22946525</v>
          </cell>
          <cell r="AY17" t="str">
            <v>                     od 1 do 2 rokov vrátane</v>
          </cell>
          <cell r="AZ17">
            <v>652842</v>
          </cell>
          <cell r="BA17">
            <v>680705</v>
          </cell>
        </row>
        <row r="18">
          <cell r="A18">
            <v>18</v>
          </cell>
          <cell r="B18" t="str">
            <v>11s.4  Repo obchody v SKK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 t="str">
            <v>                     nad 2 roky</v>
          </cell>
          <cell r="AZ18">
            <v>2532250</v>
          </cell>
          <cell r="BA18">
            <v>2599210</v>
          </cell>
        </row>
        <row r="19">
          <cell r="A19">
            <v>19</v>
          </cell>
          <cell r="B19" t="str">
            <v>11e.   Vklady a prijaté úvery v EUR</v>
          </cell>
          <cell r="C19">
            <v>27372679</v>
          </cell>
          <cell r="D19">
            <v>26510569</v>
          </cell>
          <cell r="E19">
            <v>25615888</v>
          </cell>
          <cell r="F19">
            <v>25716083</v>
          </cell>
          <cell r="G19">
            <v>25525890</v>
          </cell>
          <cell r="H19">
            <v>25095264</v>
          </cell>
          <cell r="I19">
            <v>25500485</v>
          </cell>
          <cell r="J19">
            <v>25441570</v>
          </cell>
          <cell r="K19">
            <v>25204244</v>
          </cell>
          <cell r="L19">
            <v>25079588</v>
          </cell>
          <cell r="M19">
            <v>24758994</v>
          </cell>
          <cell r="N19">
            <v>25123311</v>
          </cell>
          <cell r="O19">
            <v>24917423</v>
          </cell>
          <cell r="P19">
            <v>25018456</v>
          </cell>
          <cell r="Q19">
            <v>25381048</v>
          </cell>
          <cell r="R19">
            <v>25897460</v>
          </cell>
          <cell r="S19">
            <v>26023236</v>
          </cell>
          <cell r="T19">
            <v>26444340</v>
          </cell>
          <cell r="U19">
            <v>26670832</v>
          </cell>
          <cell r="V19">
            <v>26781709</v>
          </cell>
          <cell r="W19">
            <v>26985133</v>
          </cell>
          <cell r="X19">
            <v>26956132</v>
          </cell>
          <cell r="Y19">
            <v>26533295</v>
          </cell>
          <cell r="Z19">
            <v>25881622</v>
          </cell>
          <cell r="AA19">
            <v>25822609</v>
          </cell>
          <cell r="AB19">
            <v>25447984</v>
          </cell>
          <cell r="AC19">
            <v>24733409</v>
          </cell>
          <cell r="AD19">
            <v>25032306</v>
          </cell>
          <cell r="AE19">
            <v>25469907</v>
          </cell>
          <cell r="AF19">
            <v>25134629</v>
          </cell>
          <cell r="AG19">
            <v>25464111</v>
          </cell>
          <cell r="AH19">
            <v>25380247</v>
          </cell>
          <cell r="AI19">
            <v>25780423</v>
          </cell>
          <cell r="AJ19">
            <v>26072943</v>
          </cell>
          <cell r="AK19">
            <v>26958636</v>
          </cell>
          <cell r="AL19">
            <v>27499587</v>
          </cell>
          <cell r="AM19">
            <v>28390847</v>
          </cell>
          <cell r="AN19">
            <v>28965212</v>
          </cell>
          <cell r="AO19">
            <v>29091117</v>
          </cell>
          <cell r="AP19">
            <v>31030391</v>
          </cell>
          <cell r="AQ19">
            <v>29805322</v>
          </cell>
          <cell r="AR19">
            <v>30979716</v>
          </cell>
          <cell r="AS19">
            <v>31739411</v>
          </cell>
          <cell r="AT19">
            <v>32185416</v>
          </cell>
          <cell r="AU19">
            <v>32802099</v>
          </cell>
          <cell r="AV19">
            <v>31312117</v>
          </cell>
          <cell r="AW19">
            <v>30787637</v>
          </cell>
          <cell r="AX19">
            <v>31774095</v>
          </cell>
          <cell r="AY19" t="str">
            <v>11e.3  Vklady s výpovednou lehotou v EUR</v>
          </cell>
          <cell r="AZ19">
            <v>1066168</v>
          </cell>
          <cell r="BA19">
            <v>1067228</v>
          </cell>
        </row>
        <row r="20">
          <cell r="A20">
            <v>20</v>
          </cell>
          <cell r="B20" t="str">
            <v>11e.1  Vklady splatné na požiadanie
         v EUR</v>
          </cell>
          <cell r="C20">
            <v>10885101</v>
          </cell>
          <cell r="D20">
            <v>10751414</v>
          </cell>
          <cell r="E20">
            <v>10306622</v>
          </cell>
          <cell r="F20">
            <v>10280291</v>
          </cell>
          <cell r="G20">
            <v>10571388</v>
          </cell>
          <cell r="H20">
            <v>10573334</v>
          </cell>
          <cell r="I20">
            <v>10752594</v>
          </cell>
          <cell r="J20">
            <v>10902349</v>
          </cell>
          <cell r="K20">
            <v>10898162</v>
          </cell>
          <cell r="L20">
            <v>11052346</v>
          </cell>
          <cell r="M20">
            <v>10999198</v>
          </cell>
          <cell r="N20">
            <v>11118537</v>
          </cell>
          <cell r="O20">
            <v>10998623</v>
          </cell>
          <cell r="P20">
            <v>11136904</v>
          </cell>
          <cell r="Q20">
            <v>11398574</v>
          </cell>
          <cell r="R20">
            <v>11365486</v>
          </cell>
          <cell r="S20">
            <v>11660268</v>
          </cell>
          <cell r="T20">
            <v>11779383</v>
          </cell>
          <cell r="U20">
            <v>12178236</v>
          </cell>
          <cell r="V20">
            <v>11725480</v>
          </cell>
          <cell r="W20">
            <v>11813020</v>
          </cell>
          <cell r="X20">
            <v>11716136</v>
          </cell>
          <cell r="Y20">
            <v>11469780</v>
          </cell>
          <cell r="Z20">
            <v>10716745</v>
          </cell>
          <cell r="AA20">
            <v>10698501</v>
          </cell>
          <cell r="AB20">
            <v>10494024</v>
          </cell>
          <cell r="AC20">
            <v>10131492</v>
          </cell>
          <cell r="AD20">
            <v>9842187</v>
          </cell>
          <cell r="AE20">
            <v>10101547</v>
          </cell>
          <cell r="AF20">
            <v>10195776</v>
          </cell>
          <cell r="AG20">
            <v>10325697</v>
          </cell>
          <cell r="AH20">
            <v>9994131</v>
          </cell>
          <cell r="AI20">
            <v>10045433</v>
          </cell>
          <cell r="AJ20">
            <v>9912590</v>
          </cell>
          <cell r="AK20">
            <v>10413399</v>
          </cell>
          <cell r="AL20">
            <v>9972115</v>
          </cell>
          <cell r="AM20">
            <v>10806022</v>
          </cell>
          <cell r="AN20">
            <v>11089124</v>
          </cell>
          <cell r="AO20">
            <v>10436450</v>
          </cell>
          <cell r="AP20">
            <v>10406733</v>
          </cell>
          <cell r="AQ20">
            <v>10158427</v>
          </cell>
          <cell r="AR20">
            <v>10798988</v>
          </cell>
          <cell r="AS20">
            <v>10355097</v>
          </cell>
          <cell r="AT20">
            <v>10305429</v>
          </cell>
          <cell r="AU20">
            <v>10469136</v>
          </cell>
          <cell r="AV20">
            <v>10325105</v>
          </cell>
          <cell r="AW20">
            <v>9987690</v>
          </cell>
          <cell r="AX20">
            <v>10129590</v>
          </cell>
          <cell r="AY20" t="str">
            <v>          v tom:  do 3 mesiacov vrátane</v>
          </cell>
          <cell r="AZ20">
            <v>293124</v>
          </cell>
          <cell r="BA20">
            <v>291022</v>
          </cell>
        </row>
        <row r="21">
          <cell r="A21">
            <v>21</v>
          </cell>
          <cell r="B21" t="str">
            <v>11e.2  S dohodnutou splatnosťou
          v EUR</v>
          </cell>
          <cell r="C21">
            <v>15199499</v>
          </cell>
          <cell r="D21">
            <v>14532056</v>
          </cell>
          <cell r="E21">
            <v>14104879</v>
          </cell>
          <cell r="F21">
            <v>14225608</v>
          </cell>
          <cell r="G21">
            <v>13778424</v>
          </cell>
          <cell r="H21">
            <v>13376179</v>
          </cell>
          <cell r="I21">
            <v>13615244</v>
          </cell>
          <cell r="J21">
            <v>13438656</v>
          </cell>
          <cell r="K21">
            <v>13275843</v>
          </cell>
          <cell r="L21">
            <v>12977999</v>
          </cell>
          <cell r="M21">
            <v>12773020</v>
          </cell>
          <cell r="N21">
            <v>12949884</v>
          </cell>
          <cell r="O21">
            <v>12959882</v>
          </cell>
          <cell r="P21">
            <v>12936104</v>
          </cell>
          <cell r="Q21">
            <v>13041232</v>
          </cell>
          <cell r="R21">
            <v>13607746</v>
          </cell>
          <cell r="S21">
            <v>13436470</v>
          </cell>
          <cell r="T21">
            <v>13735779</v>
          </cell>
          <cell r="U21">
            <v>13584443</v>
          </cell>
          <cell r="V21">
            <v>14166752</v>
          </cell>
          <cell r="W21">
            <v>14298768</v>
          </cell>
          <cell r="X21">
            <v>14401302</v>
          </cell>
          <cell r="Y21">
            <v>14257571</v>
          </cell>
          <cell r="Z21">
            <v>14400673</v>
          </cell>
          <cell r="AA21">
            <v>14370730</v>
          </cell>
          <cell r="AB21">
            <v>14234687</v>
          </cell>
          <cell r="AC21">
            <v>13925131</v>
          </cell>
          <cell r="AD21">
            <v>14519659</v>
          </cell>
          <cell r="AE21">
            <v>14702339</v>
          </cell>
          <cell r="AF21">
            <v>14290061</v>
          </cell>
          <cell r="AG21">
            <v>14507649</v>
          </cell>
          <cell r="AH21">
            <v>14766898</v>
          </cell>
          <cell r="AI21">
            <v>15124052</v>
          </cell>
          <cell r="AJ21">
            <v>15573851</v>
          </cell>
          <cell r="AK21">
            <v>15974869</v>
          </cell>
          <cell r="AL21">
            <v>16958602</v>
          </cell>
          <cell r="AM21">
            <v>17033564</v>
          </cell>
          <cell r="AN21">
            <v>17351502</v>
          </cell>
          <cell r="AO21">
            <v>18143603</v>
          </cell>
          <cell r="AP21">
            <v>20119981</v>
          </cell>
          <cell r="AQ21">
            <v>19178154</v>
          </cell>
          <cell r="AR21">
            <v>19713156</v>
          </cell>
          <cell r="AS21">
            <v>20919242</v>
          </cell>
          <cell r="AT21">
            <v>21418451</v>
          </cell>
          <cell r="AU21">
            <v>21878386</v>
          </cell>
          <cell r="AV21">
            <v>20540543</v>
          </cell>
          <cell r="AW21">
            <v>20361937</v>
          </cell>
          <cell r="AX21">
            <v>21216800</v>
          </cell>
          <cell r="AY21" t="str">
            <v>                       nad 3 mesiace</v>
          </cell>
          <cell r="AZ21">
            <v>773044</v>
          </cell>
          <cell r="BA21">
            <v>776206</v>
          </cell>
        </row>
        <row r="22">
          <cell r="A22">
            <v>22</v>
          </cell>
          <cell r="B22" t="str">
            <v>         v tom: do 1 roka vrátane</v>
          </cell>
          <cell r="C22">
            <v>14706020</v>
          </cell>
          <cell r="D22">
            <v>14047514</v>
          </cell>
          <cell r="E22">
            <v>13619551</v>
          </cell>
          <cell r="F22">
            <v>13726395</v>
          </cell>
          <cell r="G22">
            <v>13286395</v>
          </cell>
          <cell r="H22">
            <v>12911978</v>
          </cell>
          <cell r="I22">
            <v>13169521</v>
          </cell>
          <cell r="J22">
            <v>12997683</v>
          </cell>
          <cell r="K22">
            <v>12845177</v>
          </cell>
          <cell r="L22">
            <v>12668132</v>
          </cell>
          <cell r="M22">
            <v>12476461</v>
          </cell>
          <cell r="N22">
            <v>12658745</v>
          </cell>
          <cell r="O22">
            <v>12658288</v>
          </cell>
          <cell r="P22">
            <v>12642083</v>
          </cell>
          <cell r="Q22">
            <v>12732425</v>
          </cell>
          <cell r="R22">
            <v>13301312</v>
          </cell>
          <cell r="S22">
            <v>13120719</v>
          </cell>
          <cell r="T22">
            <v>13414517</v>
          </cell>
          <cell r="U22">
            <v>13264845</v>
          </cell>
          <cell r="V22">
            <v>13861699</v>
          </cell>
          <cell r="W22">
            <v>13982430</v>
          </cell>
          <cell r="X22">
            <v>14099056</v>
          </cell>
          <cell r="Y22">
            <v>13943195</v>
          </cell>
          <cell r="Z22">
            <v>14120065</v>
          </cell>
          <cell r="AA22">
            <v>14085287</v>
          </cell>
          <cell r="AB22">
            <v>13954226</v>
          </cell>
          <cell r="AC22">
            <v>13653425</v>
          </cell>
          <cell r="AD22">
            <v>14330896</v>
          </cell>
          <cell r="AE22">
            <v>14505022</v>
          </cell>
          <cell r="AF22">
            <v>14093756</v>
          </cell>
          <cell r="AG22">
            <v>14309254</v>
          </cell>
          <cell r="AH22">
            <v>14561901</v>
          </cell>
          <cell r="AI22">
            <v>14909534</v>
          </cell>
          <cell r="AJ22">
            <v>15351462</v>
          </cell>
          <cell r="AK22">
            <v>15722732</v>
          </cell>
          <cell r="AL22">
            <v>16680105</v>
          </cell>
          <cell r="AM22">
            <v>16734176</v>
          </cell>
          <cell r="AN22">
            <v>17049479</v>
          </cell>
          <cell r="AO22">
            <v>17844541</v>
          </cell>
          <cell r="AP22">
            <v>19821368</v>
          </cell>
          <cell r="AQ22">
            <v>18893312</v>
          </cell>
          <cell r="AR22">
            <v>19415539</v>
          </cell>
          <cell r="AS22">
            <v>20623085</v>
          </cell>
          <cell r="AT22">
            <v>21123236</v>
          </cell>
          <cell r="AU22">
            <v>21567402</v>
          </cell>
          <cell r="AV22">
            <v>20184082</v>
          </cell>
          <cell r="AW22">
            <v>19987604</v>
          </cell>
          <cell r="AX22">
            <v>20487126</v>
          </cell>
          <cell r="AY22" t="str">
            <v>11e.4  Repo obchody v EUR</v>
          </cell>
          <cell r="AZ22">
            <v>0</v>
          </cell>
          <cell r="BA22">
            <v>0</v>
          </cell>
        </row>
        <row r="23">
          <cell r="A23">
            <v>23</v>
          </cell>
          <cell r="B23" t="str">
            <v>                     od 1 do 2 rokov vrátane</v>
          </cell>
          <cell r="C23">
            <v>15834</v>
          </cell>
          <cell r="D23">
            <v>14982</v>
          </cell>
          <cell r="E23">
            <v>15396</v>
          </cell>
          <cell r="F23">
            <v>15617</v>
          </cell>
          <cell r="G23">
            <v>15880</v>
          </cell>
          <cell r="H23">
            <v>14152</v>
          </cell>
          <cell r="I23">
            <v>16490</v>
          </cell>
          <cell r="J23">
            <v>13095</v>
          </cell>
          <cell r="K23">
            <v>15009</v>
          </cell>
          <cell r="L23">
            <v>13532</v>
          </cell>
          <cell r="M23">
            <v>13515</v>
          </cell>
          <cell r="N23">
            <v>9426</v>
          </cell>
          <cell r="O23">
            <v>11535</v>
          </cell>
          <cell r="P23">
            <v>10725</v>
          </cell>
          <cell r="Q23">
            <v>11705</v>
          </cell>
          <cell r="R23">
            <v>12678</v>
          </cell>
          <cell r="S23">
            <v>35794</v>
          </cell>
          <cell r="T23">
            <v>37395</v>
          </cell>
          <cell r="U23">
            <v>39657</v>
          </cell>
          <cell r="V23">
            <v>40578</v>
          </cell>
          <cell r="W23">
            <v>51279</v>
          </cell>
          <cell r="X23">
            <v>51052</v>
          </cell>
          <cell r="Y23">
            <v>56965</v>
          </cell>
          <cell r="Z23">
            <v>54613</v>
          </cell>
          <cell r="AA23">
            <v>56133</v>
          </cell>
          <cell r="AB23">
            <v>58220</v>
          </cell>
          <cell r="AC23">
            <v>58593</v>
          </cell>
          <cell r="AD23">
            <v>30863</v>
          </cell>
          <cell r="AE23">
            <v>38571</v>
          </cell>
          <cell r="AF23">
            <v>45382</v>
          </cell>
          <cell r="AG23">
            <v>50580</v>
          </cell>
          <cell r="AH23">
            <v>61820</v>
          </cell>
          <cell r="AI23">
            <v>71962</v>
          </cell>
          <cell r="AJ23">
            <v>85877</v>
          </cell>
          <cell r="AK23">
            <v>113238</v>
          </cell>
          <cell r="AL23">
            <v>142694</v>
          </cell>
          <cell r="AM23">
            <v>160224</v>
          </cell>
          <cell r="AN23">
            <v>165004</v>
          </cell>
          <cell r="AO23">
            <v>164465</v>
          </cell>
          <cell r="AP23">
            <v>165370</v>
          </cell>
          <cell r="AQ23">
            <v>160064</v>
          </cell>
          <cell r="AR23">
            <v>174391</v>
          </cell>
          <cell r="AS23">
            <v>178777</v>
          </cell>
          <cell r="AT23">
            <v>183698</v>
          </cell>
          <cell r="AU23">
            <v>204121</v>
          </cell>
          <cell r="AV23">
            <v>254370</v>
          </cell>
          <cell r="AW23">
            <v>276227</v>
          </cell>
          <cell r="AX23">
            <v>362587</v>
          </cell>
          <cell r="AY23" t="str">
            <v>11x.   Vklady a prijaté úvery v CM</v>
          </cell>
          <cell r="AZ23">
            <v>513147</v>
          </cell>
          <cell r="BA23">
            <v>506843</v>
          </cell>
        </row>
        <row r="24">
          <cell r="A24">
            <v>24</v>
          </cell>
          <cell r="B24" t="str">
            <v>                     nad 2 roky</v>
          </cell>
          <cell r="C24">
            <v>477645</v>
          </cell>
          <cell r="D24">
            <v>469560</v>
          </cell>
          <cell r="E24">
            <v>469932</v>
          </cell>
          <cell r="F24">
            <v>483596</v>
          </cell>
          <cell r="G24">
            <v>476149</v>
          </cell>
          <cell r="H24">
            <v>450049</v>
          </cell>
          <cell r="I24">
            <v>429233</v>
          </cell>
          <cell r="J24">
            <v>427878</v>
          </cell>
          <cell r="K24">
            <v>415657</v>
          </cell>
          <cell r="L24">
            <v>296335</v>
          </cell>
          <cell r="M24">
            <v>283044</v>
          </cell>
          <cell r="N24">
            <v>281713</v>
          </cell>
          <cell r="O24">
            <v>290059</v>
          </cell>
          <cell r="P24">
            <v>283296</v>
          </cell>
          <cell r="Q24">
            <v>297102</v>
          </cell>
          <cell r="R24">
            <v>293756</v>
          </cell>
          <cell r="S24">
            <v>279957</v>
          </cell>
          <cell r="T24">
            <v>283867</v>
          </cell>
          <cell r="U24">
            <v>279941</v>
          </cell>
          <cell r="V24">
            <v>264475</v>
          </cell>
          <cell r="W24">
            <v>265059</v>
          </cell>
          <cell r="X24">
            <v>251194</v>
          </cell>
          <cell r="Y24">
            <v>257411</v>
          </cell>
          <cell r="Z24">
            <v>225995</v>
          </cell>
          <cell r="AA24">
            <v>229310</v>
          </cell>
          <cell r="AB24">
            <v>222241</v>
          </cell>
          <cell r="AC24">
            <v>213113</v>
          </cell>
          <cell r="AD24">
            <v>157900</v>
          </cell>
          <cell r="AE24">
            <v>158746</v>
          </cell>
          <cell r="AF24">
            <v>150923</v>
          </cell>
          <cell r="AG24">
            <v>147815</v>
          </cell>
          <cell r="AH24">
            <v>143177</v>
          </cell>
          <cell r="AI24">
            <v>142556</v>
          </cell>
          <cell r="AJ24">
            <v>136512</v>
          </cell>
          <cell r="AK24">
            <v>138899</v>
          </cell>
          <cell r="AL24">
            <v>135803</v>
          </cell>
          <cell r="AM24">
            <v>139164</v>
          </cell>
          <cell r="AN24">
            <v>137019</v>
          </cell>
          <cell r="AO24">
            <v>134597</v>
          </cell>
          <cell r="AP24">
            <v>133243</v>
          </cell>
          <cell r="AQ24">
            <v>124778</v>
          </cell>
          <cell r="AR24">
            <v>123226</v>
          </cell>
          <cell r="AS24">
            <v>117380</v>
          </cell>
          <cell r="AT24">
            <v>111517</v>
          </cell>
          <cell r="AU24">
            <v>106863</v>
          </cell>
          <cell r="AV24">
            <v>102091</v>
          </cell>
          <cell r="AW24">
            <v>98106</v>
          </cell>
          <cell r="AX24">
            <v>367087</v>
          </cell>
          <cell r="AY24" t="str">
            <v>11x.1  Vklady splatné na požiadanie v CM</v>
          </cell>
          <cell r="AZ24">
            <v>149640</v>
          </cell>
          <cell r="BA24">
            <v>163159</v>
          </cell>
        </row>
        <row r="25">
          <cell r="A25">
            <v>25</v>
          </cell>
          <cell r="B25" t="str">
            <v>11e.3  S výpovednou lehotou v EUR</v>
          </cell>
          <cell r="C25">
            <v>1288079</v>
          </cell>
          <cell r="D25">
            <v>1227099</v>
          </cell>
          <cell r="E25">
            <v>1204387</v>
          </cell>
          <cell r="F25">
            <v>1210184</v>
          </cell>
          <cell r="G25">
            <v>1176078</v>
          </cell>
          <cell r="H25">
            <v>1145751</v>
          </cell>
          <cell r="I25">
            <v>1132647</v>
          </cell>
          <cell r="J25">
            <v>1100565</v>
          </cell>
          <cell r="K25">
            <v>1030239</v>
          </cell>
          <cell r="L25">
            <v>1049243</v>
          </cell>
          <cell r="M25">
            <v>986776</v>
          </cell>
          <cell r="N25">
            <v>1054890</v>
          </cell>
          <cell r="O25">
            <v>958918</v>
          </cell>
          <cell r="P25">
            <v>945448</v>
          </cell>
          <cell r="Q25">
            <v>941242</v>
          </cell>
          <cell r="R25">
            <v>924228</v>
          </cell>
          <cell r="S25">
            <v>926498</v>
          </cell>
          <cell r="T25">
            <v>929178</v>
          </cell>
          <cell r="U25">
            <v>908153</v>
          </cell>
          <cell r="V25">
            <v>889477</v>
          </cell>
          <cell r="W25">
            <v>873345</v>
          </cell>
          <cell r="X25">
            <v>838694</v>
          </cell>
          <cell r="Y25">
            <v>805944</v>
          </cell>
          <cell r="Z25">
            <v>764204</v>
          </cell>
          <cell r="AA25">
            <v>753378</v>
          </cell>
          <cell r="AB25">
            <v>719273</v>
          </cell>
          <cell r="AC25">
            <v>676786</v>
          </cell>
          <cell r="AD25">
            <v>670460</v>
          </cell>
          <cell r="AE25">
            <v>666021</v>
          </cell>
          <cell r="AF25">
            <v>648792</v>
          </cell>
          <cell r="AG25">
            <v>630765</v>
          </cell>
          <cell r="AH25">
            <v>619218</v>
          </cell>
          <cell r="AI25">
            <v>610938</v>
          </cell>
          <cell r="AJ25">
            <v>586502</v>
          </cell>
          <cell r="AK25">
            <v>570368</v>
          </cell>
          <cell r="AL25">
            <v>568870</v>
          </cell>
          <cell r="AM25">
            <v>551261</v>
          </cell>
          <cell r="AN25">
            <v>524586</v>
          </cell>
          <cell r="AO25">
            <v>511064</v>
          </cell>
          <cell r="AP25">
            <v>503677</v>
          </cell>
          <cell r="AQ25">
            <v>468741</v>
          </cell>
          <cell r="AR25">
            <v>467572</v>
          </cell>
          <cell r="AS25">
            <v>465072</v>
          </cell>
          <cell r="AT25">
            <v>461536</v>
          </cell>
          <cell r="AU25">
            <v>454577</v>
          </cell>
          <cell r="AV25">
            <v>446469</v>
          </cell>
          <cell r="AW25">
            <v>438010</v>
          </cell>
          <cell r="AX25">
            <v>427705</v>
          </cell>
          <cell r="AY25" t="str">
            <v>11x.2  Vklady s dohodnutou splatnosťou v CM        </v>
          </cell>
          <cell r="AZ25">
            <v>355149</v>
          </cell>
          <cell r="BA25">
            <v>335379</v>
          </cell>
        </row>
        <row r="26">
          <cell r="A26">
            <v>26</v>
          </cell>
          <cell r="B26" t="str">
            <v>          v tom:  do 3 mesiacov vrátane</v>
          </cell>
          <cell r="C26">
            <v>566822</v>
          </cell>
          <cell r="D26">
            <v>539590</v>
          </cell>
          <cell r="E26">
            <v>523377</v>
          </cell>
          <cell r="F26">
            <v>529182</v>
          </cell>
          <cell r="G26">
            <v>515121</v>
          </cell>
          <cell r="H26">
            <v>505084</v>
          </cell>
          <cell r="I26">
            <v>485038</v>
          </cell>
          <cell r="J26">
            <v>464926</v>
          </cell>
          <cell r="K26">
            <v>400225</v>
          </cell>
          <cell r="L26">
            <v>424109</v>
          </cell>
          <cell r="M26">
            <v>388611</v>
          </cell>
          <cell r="N26">
            <v>464687</v>
          </cell>
          <cell r="O26">
            <v>382580</v>
          </cell>
          <cell r="P26">
            <v>373924</v>
          </cell>
          <cell r="Q26">
            <v>370939</v>
          </cell>
          <cell r="R26">
            <v>366323</v>
          </cell>
          <cell r="S26">
            <v>371375</v>
          </cell>
          <cell r="T26">
            <v>375501</v>
          </cell>
          <cell r="U26">
            <v>363776</v>
          </cell>
          <cell r="V26">
            <v>358222</v>
          </cell>
          <cell r="W26">
            <v>347211</v>
          </cell>
          <cell r="X26">
            <v>333703</v>
          </cell>
          <cell r="Y26">
            <v>318798</v>
          </cell>
          <cell r="Z26">
            <v>299971</v>
          </cell>
          <cell r="AA26">
            <v>295333</v>
          </cell>
          <cell r="AB26">
            <v>277088</v>
          </cell>
          <cell r="AC26">
            <v>262318</v>
          </cell>
          <cell r="AD26">
            <v>244735</v>
          </cell>
          <cell r="AE26">
            <v>242453</v>
          </cell>
          <cell r="AF26">
            <v>236352</v>
          </cell>
          <cell r="AG26">
            <v>222312</v>
          </cell>
          <cell r="AH26">
            <v>222953</v>
          </cell>
          <cell r="AI26">
            <v>217532</v>
          </cell>
          <cell r="AJ26">
            <v>207091</v>
          </cell>
          <cell r="AK26">
            <v>197434</v>
          </cell>
          <cell r="AL26">
            <v>197287</v>
          </cell>
          <cell r="AM26">
            <v>186730</v>
          </cell>
          <cell r="AN26">
            <v>174821</v>
          </cell>
          <cell r="AO26">
            <v>169600</v>
          </cell>
          <cell r="AP26">
            <v>168292</v>
          </cell>
          <cell r="AQ26">
            <v>155431</v>
          </cell>
          <cell r="AR26">
            <v>154537</v>
          </cell>
          <cell r="AS26">
            <v>161796</v>
          </cell>
          <cell r="AT26">
            <v>160958</v>
          </cell>
          <cell r="AU26">
            <v>158577</v>
          </cell>
          <cell r="AV26">
            <v>152813</v>
          </cell>
          <cell r="AW26">
            <v>148884</v>
          </cell>
          <cell r="AX26">
            <v>143819</v>
          </cell>
          <cell r="AY26" t="str">
            <v>         v tom: do 1 roka vrátane</v>
          </cell>
          <cell r="AZ26">
            <v>352526</v>
          </cell>
          <cell r="BA26">
            <v>332702</v>
          </cell>
        </row>
        <row r="27">
          <cell r="A27">
            <v>27</v>
          </cell>
          <cell r="B27" t="str">
            <v>                       nad 3 mesiace</v>
          </cell>
          <cell r="C27">
            <v>721257</v>
          </cell>
          <cell r="D27">
            <v>687509</v>
          </cell>
          <cell r="E27">
            <v>681010</v>
          </cell>
          <cell r="F27">
            <v>681002</v>
          </cell>
          <cell r="G27">
            <v>660957</v>
          </cell>
          <cell r="H27">
            <v>640667</v>
          </cell>
          <cell r="I27">
            <v>647609</v>
          </cell>
          <cell r="J27">
            <v>635639</v>
          </cell>
          <cell r="K27">
            <v>630014</v>
          </cell>
          <cell r="L27">
            <v>625134</v>
          </cell>
          <cell r="M27">
            <v>598165</v>
          </cell>
          <cell r="N27">
            <v>590203</v>
          </cell>
          <cell r="O27">
            <v>576338</v>
          </cell>
          <cell r="P27">
            <v>571524</v>
          </cell>
          <cell r="Q27">
            <v>570303</v>
          </cell>
          <cell r="R27">
            <v>557905</v>
          </cell>
          <cell r="S27">
            <v>555123</v>
          </cell>
          <cell r="T27">
            <v>553677</v>
          </cell>
          <cell r="U27">
            <v>544377</v>
          </cell>
          <cell r="V27">
            <v>531255</v>
          </cell>
          <cell r="W27">
            <v>526134</v>
          </cell>
          <cell r="X27">
            <v>504991</v>
          </cell>
          <cell r="Y27">
            <v>487146</v>
          </cell>
          <cell r="Z27">
            <v>464233</v>
          </cell>
          <cell r="AA27">
            <v>458045</v>
          </cell>
          <cell r="AB27">
            <v>442185</v>
          </cell>
          <cell r="AC27">
            <v>414468</v>
          </cell>
          <cell r="AD27">
            <v>425725</v>
          </cell>
          <cell r="AE27">
            <v>423568</v>
          </cell>
          <cell r="AF27">
            <v>412440</v>
          </cell>
          <cell r="AG27">
            <v>408453</v>
          </cell>
          <cell r="AH27">
            <v>396265</v>
          </cell>
          <cell r="AI27">
            <v>393406</v>
          </cell>
          <cell r="AJ27">
            <v>379411</v>
          </cell>
          <cell r="AK27">
            <v>372934</v>
          </cell>
          <cell r="AL27">
            <v>371583</v>
          </cell>
          <cell r="AM27">
            <v>364531</v>
          </cell>
          <cell r="AN27">
            <v>349765</v>
          </cell>
          <cell r="AO27">
            <v>341464</v>
          </cell>
          <cell r="AP27">
            <v>335385</v>
          </cell>
          <cell r="AQ27">
            <v>313310</v>
          </cell>
          <cell r="AR27">
            <v>313035</v>
          </cell>
          <cell r="AS27">
            <v>303276</v>
          </cell>
          <cell r="AT27">
            <v>300578</v>
          </cell>
          <cell r="AU27">
            <v>296000</v>
          </cell>
          <cell r="AV27">
            <v>293656</v>
          </cell>
          <cell r="AW27">
            <v>289126</v>
          </cell>
          <cell r="AX27">
            <v>283886</v>
          </cell>
          <cell r="AY27" t="str">
            <v>                     od 1 do 2 rokov vrátane</v>
          </cell>
          <cell r="AZ27">
            <v>2187</v>
          </cell>
          <cell r="BA27">
            <v>2236</v>
          </cell>
        </row>
        <row r="28">
          <cell r="A28">
            <v>28</v>
          </cell>
          <cell r="B28" t="str">
            <v>11e.4  Repo obchody v EUR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 t="str">
            <v>                     nad 2 roky</v>
          </cell>
          <cell r="AZ28">
            <v>436</v>
          </cell>
          <cell r="BA28">
            <v>441</v>
          </cell>
        </row>
        <row r="29">
          <cell r="A29">
            <v>29</v>
          </cell>
          <cell r="B29" t="str">
            <v>11x.   Vklady a prijaté úvery
            v ostatných cudzích menách </v>
          </cell>
          <cell r="C29">
            <v>18267859</v>
          </cell>
          <cell r="D29">
            <v>17704657</v>
          </cell>
          <cell r="E29">
            <v>18024061</v>
          </cell>
          <cell r="F29">
            <v>18085585</v>
          </cell>
          <cell r="G29">
            <v>16909311</v>
          </cell>
          <cell r="H29">
            <v>17176175</v>
          </cell>
          <cell r="I29">
            <v>17427989</v>
          </cell>
          <cell r="J29">
            <v>17338621</v>
          </cell>
          <cell r="K29">
            <v>17431915</v>
          </cell>
          <cell r="L29">
            <v>17593122</v>
          </cell>
          <cell r="M29">
            <v>17402633</v>
          </cell>
          <cell r="N29">
            <v>17896854</v>
          </cell>
          <cell r="O29">
            <v>17678442</v>
          </cell>
          <cell r="P29">
            <v>17975344</v>
          </cell>
          <cell r="Q29">
            <v>17952071</v>
          </cell>
          <cell r="R29">
            <v>18108376</v>
          </cell>
          <cell r="S29">
            <v>17967909</v>
          </cell>
          <cell r="T29">
            <v>18478325</v>
          </cell>
          <cell r="U29">
            <v>18320231</v>
          </cell>
          <cell r="V29">
            <v>18380118</v>
          </cell>
          <cell r="W29">
            <v>18392403</v>
          </cell>
          <cell r="X29">
            <v>18409501</v>
          </cell>
          <cell r="Y29">
            <v>17528685</v>
          </cell>
          <cell r="Z29">
            <v>17247582</v>
          </cell>
          <cell r="AA29">
            <v>17366812</v>
          </cell>
          <cell r="AB29">
            <v>17005029</v>
          </cell>
          <cell r="AC29">
            <v>16096758</v>
          </cell>
          <cell r="AD29">
            <v>15868922</v>
          </cell>
          <cell r="AE29">
            <v>15937704</v>
          </cell>
          <cell r="AF29">
            <v>15987732</v>
          </cell>
          <cell r="AG29">
            <v>15953203</v>
          </cell>
          <cell r="AH29">
            <v>15790142</v>
          </cell>
          <cell r="AI29">
            <v>15496135</v>
          </cell>
          <cell r="AJ29">
            <v>15292441</v>
          </cell>
          <cell r="AK29">
            <v>14813672</v>
          </cell>
          <cell r="AL29">
            <v>14946433</v>
          </cell>
          <cell r="AM29">
            <v>14612590</v>
          </cell>
          <cell r="AN29">
            <v>13981406</v>
          </cell>
          <cell r="AO29">
            <v>13504565</v>
          </cell>
          <cell r="AP29">
            <v>13451730</v>
          </cell>
          <cell r="AQ29">
            <v>12267030</v>
          </cell>
          <cell r="AR29">
            <v>12660424</v>
          </cell>
          <cell r="AS29">
            <v>12917846</v>
          </cell>
          <cell r="AT29">
            <v>13516229</v>
          </cell>
          <cell r="AU29">
            <v>13911467</v>
          </cell>
          <cell r="AV29">
            <v>14885056</v>
          </cell>
          <cell r="AW29">
            <v>15658417</v>
          </cell>
          <cell r="AX29">
            <v>14681261</v>
          </cell>
          <cell r="AY29" t="str">
            <v>11x.3  Vklady s výpovednou lehotou  v CM</v>
          </cell>
          <cell r="AZ29">
            <v>8358</v>
          </cell>
          <cell r="BA29">
            <v>8305</v>
          </cell>
        </row>
        <row r="30">
          <cell r="A30">
            <v>30</v>
          </cell>
          <cell r="B30" t="str">
            <v>11x.1  Vklady splatné na požiadanie
           v ostatných cudzích menách</v>
          </cell>
          <cell r="C30">
            <v>7459508</v>
          </cell>
          <cell r="D30">
            <v>7101665</v>
          </cell>
          <cell r="E30">
            <v>7210565</v>
          </cell>
          <cell r="F30">
            <v>6962600</v>
          </cell>
          <cell r="G30">
            <v>7000449</v>
          </cell>
          <cell r="H30">
            <v>7034877</v>
          </cell>
          <cell r="I30">
            <v>6921193</v>
          </cell>
          <cell r="J30">
            <v>6880048</v>
          </cell>
          <cell r="K30">
            <v>6897285</v>
          </cell>
          <cell r="L30">
            <v>7759207</v>
          </cell>
          <cell r="M30">
            <v>6829844</v>
          </cell>
          <cell r="N30">
            <v>6900645</v>
          </cell>
          <cell r="O30">
            <v>6734135</v>
          </cell>
          <cell r="P30">
            <v>6530417</v>
          </cell>
          <cell r="Q30">
            <v>6547280</v>
          </cell>
          <cell r="R30">
            <v>6558821</v>
          </cell>
          <cell r="S30">
            <v>6606532</v>
          </cell>
          <cell r="T30">
            <v>6585473</v>
          </cell>
          <cell r="U30">
            <v>6406775</v>
          </cell>
          <cell r="V30">
            <v>6308904</v>
          </cell>
          <cell r="W30">
            <v>6151907</v>
          </cell>
          <cell r="X30">
            <v>6153751</v>
          </cell>
          <cell r="Y30">
            <v>5795432</v>
          </cell>
          <cell r="Z30">
            <v>5776055</v>
          </cell>
          <cell r="AA30">
            <v>5527812</v>
          </cell>
          <cell r="AB30">
            <v>5525619</v>
          </cell>
          <cell r="AC30">
            <v>5265185</v>
          </cell>
          <cell r="AD30">
            <v>4731352</v>
          </cell>
          <cell r="AE30">
            <v>4725303</v>
          </cell>
          <cell r="AF30">
            <v>4689091</v>
          </cell>
          <cell r="AG30">
            <v>4734906</v>
          </cell>
          <cell r="AH30">
            <v>4615102</v>
          </cell>
          <cell r="AI30">
            <v>4487877</v>
          </cell>
          <cell r="AJ30">
            <v>4394304</v>
          </cell>
          <cell r="AK30">
            <v>4348976</v>
          </cell>
          <cell r="AL30">
            <v>4251686</v>
          </cell>
          <cell r="AM30">
            <v>4229955</v>
          </cell>
          <cell r="AN30">
            <v>3999318</v>
          </cell>
          <cell r="AO30">
            <v>4141629</v>
          </cell>
          <cell r="AP30">
            <v>3948689</v>
          </cell>
          <cell r="AQ30">
            <v>3800277</v>
          </cell>
          <cell r="AR30">
            <v>3724292</v>
          </cell>
          <cell r="AS30">
            <v>3738048</v>
          </cell>
          <cell r="AT30">
            <v>4051458</v>
          </cell>
          <cell r="AU30">
            <v>4080276</v>
          </cell>
          <cell r="AV30">
            <v>4456588</v>
          </cell>
          <cell r="AW30">
            <v>4633440</v>
          </cell>
          <cell r="AX30">
            <v>4148516</v>
          </cell>
          <cell r="AY30" t="str">
            <v>          v tom:  do 3 mesiacov vrátane</v>
          </cell>
          <cell r="AZ30">
            <v>2772</v>
          </cell>
          <cell r="BA30">
            <v>2773</v>
          </cell>
        </row>
        <row r="31">
          <cell r="A31">
            <v>31</v>
          </cell>
          <cell r="B31" t="str">
            <v>11x.2  S dohodnutou splatnosťou
           v ostatných cudzích menách</v>
          </cell>
          <cell r="C31">
            <v>10048351</v>
          </cell>
          <cell r="D31">
            <v>9884987</v>
          </cell>
          <cell r="E31">
            <v>10087430</v>
          </cell>
          <cell r="F31">
            <v>10420357</v>
          </cell>
          <cell r="G31">
            <v>9211164</v>
          </cell>
          <cell r="H31">
            <v>9444032</v>
          </cell>
          <cell r="I31">
            <v>9797171</v>
          </cell>
          <cell r="J31">
            <v>9761616</v>
          </cell>
          <cell r="K31">
            <v>9878316</v>
          </cell>
          <cell r="L31">
            <v>9205354</v>
          </cell>
          <cell r="M31">
            <v>9938104</v>
          </cell>
          <cell r="N31">
            <v>10302424</v>
          </cell>
          <cell r="O31">
            <v>10340740</v>
          </cell>
          <cell r="P31">
            <v>10834782</v>
          </cell>
          <cell r="Q31">
            <v>10756656</v>
          </cell>
          <cell r="R31">
            <v>10991462</v>
          </cell>
          <cell r="S31">
            <v>10821495</v>
          </cell>
          <cell r="T31">
            <v>11334911</v>
          </cell>
          <cell r="U31">
            <v>11374608</v>
          </cell>
          <cell r="V31">
            <v>11545858</v>
          </cell>
          <cell r="W31">
            <v>11724923</v>
          </cell>
          <cell r="X31">
            <v>11768108</v>
          </cell>
          <cell r="Y31">
            <v>11283491</v>
          </cell>
          <cell r="Z31">
            <v>11048481</v>
          </cell>
          <cell r="AA31">
            <v>11408383</v>
          </cell>
          <cell r="AB31">
            <v>11076470</v>
          </cell>
          <cell r="AC31">
            <v>10452980</v>
          </cell>
          <cell r="AD31">
            <v>10636581</v>
          </cell>
          <cell r="AE31">
            <v>10845551</v>
          </cell>
          <cell r="AF31">
            <v>10940370</v>
          </cell>
          <cell r="AG31">
            <v>10873067</v>
          </cell>
          <cell r="AH31">
            <v>10842639</v>
          </cell>
          <cell r="AI31">
            <v>10682551</v>
          </cell>
          <cell r="AJ31">
            <v>10585389</v>
          </cell>
          <cell r="AK31">
            <v>10165350</v>
          </cell>
          <cell r="AL31">
            <v>10397836</v>
          </cell>
          <cell r="AM31">
            <v>10092041</v>
          </cell>
          <cell r="AN31">
            <v>9701694</v>
          </cell>
          <cell r="AO31">
            <v>9106018</v>
          </cell>
          <cell r="AP31">
            <v>9247704</v>
          </cell>
          <cell r="AQ31">
            <v>8230011</v>
          </cell>
          <cell r="AR31">
            <v>8702790</v>
          </cell>
          <cell r="AS31">
            <v>8944049</v>
          </cell>
          <cell r="AT31">
            <v>9219513</v>
          </cell>
          <cell r="AU31">
            <v>9582076</v>
          </cell>
          <cell r="AV31">
            <v>10166606</v>
          </cell>
          <cell r="AW31">
            <v>10766938</v>
          </cell>
          <cell r="AX31">
            <v>10297532</v>
          </cell>
          <cell r="AY31" t="str">
            <v>                       nad 3 mesiace</v>
          </cell>
          <cell r="AZ31">
            <v>5586</v>
          </cell>
          <cell r="BA31">
            <v>5532</v>
          </cell>
        </row>
        <row r="32">
          <cell r="A32">
            <v>32</v>
          </cell>
          <cell r="B32" t="str">
            <v>         v tom: do 1 roka vrátane</v>
          </cell>
          <cell r="C32">
            <v>9994942</v>
          </cell>
          <cell r="D32">
            <v>9831071</v>
          </cell>
          <cell r="E32">
            <v>10031574</v>
          </cell>
          <cell r="F32">
            <v>10371257</v>
          </cell>
          <cell r="G32">
            <v>9162034</v>
          </cell>
          <cell r="H32">
            <v>9389713</v>
          </cell>
          <cell r="I32">
            <v>9743672</v>
          </cell>
          <cell r="J32">
            <v>9707862</v>
          </cell>
          <cell r="K32">
            <v>9830192</v>
          </cell>
          <cell r="L32">
            <v>9029198</v>
          </cell>
          <cell r="M32">
            <v>9758024</v>
          </cell>
          <cell r="N32">
            <v>10127066</v>
          </cell>
          <cell r="O32">
            <v>10167569</v>
          </cell>
          <cell r="P32">
            <v>10658818</v>
          </cell>
          <cell r="Q32">
            <v>10578445</v>
          </cell>
          <cell r="R32">
            <v>10815933</v>
          </cell>
          <cell r="S32">
            <v>10646861</v>
          </cell>
          <cell r="T32">
            <v>11154189</v>
          </cell>
          <cell r="U32">
            <v>11189074</v>
          </cell>
          <cell r="V32">
            <v>11365536</v>
          </cell>
          <cell r="W32">
            <v>11541606</v>
          </cell>
          <cell r="X32">
            <v>11706734</v>
          </cell>
          <cell r="Y32">
            <v>11208402</v>
          </cell>
          <cell r="Z32">
            <v>10993794</v>
          </cell>
          <cell r="AA32">
            <v>11350907</v>
          </cell>
          <cell r="AB32">
            <v>11020916</v>
          </cell>
          <cell r="AC32">
            <v>10393623</v>
          </cell>
          <cell r="AD32">
            <v>10609261</v>
          </cell>
          <cell r="AE32">
            <v>10810807</v>
          </cell>
          <cell r="AF32">
            <v>10903945</v>
          </cell>
          <cell r="AG32">
            <v>10833415</v>
          </cell>
          <cell r="AH32">
            <v>10800275</v>
          </cell>
          <cell r="AI32">
            <v>10636036</v>
          </cell>
          <cell r="AJ32">
            <v>10528148</v>
          </cell>
          <cell r="AK32">
            <v>10097543</v>
          </cell>
          <cell r="AL32">
            <v>10320536</v>
          </cell>
          <cell r="AM32">
            <v>10009270</v>
          </cell>
          <cell r="AN32">
            <v>9620948</v>
          </cell>
          <cell r="AO32">
            <v>9037580</v>
          </cell>
          <cell r="AP32">
            <v>9173750</v>
          </cell>
          <cell r="AQ32">
            <v>8159478</v>
          </cell>
          <cell r="AR32">
            <v>8633784</v>
          </cell>
          <cell r="AS32">
            <v>8878967</v>
          </cell>
          <cell r="AT32">
            <v>9154822</v>
          </cell>
          <cell r="AU32">
            <v>9525926</v>
          </cell>
          <cell r="AV32">
            <v>10115839</v>
          </cell>
          <cell r="AW32">
            <v>10688448</v>
          </cell>
          <cell r="AX32">
            <v>10225929</v>
          </cell>
          <cell r="AY32" t="str">
            <v>11x.4  Repo obchody v CM</v>
          </cell>
          <cell r="AZ32">
            <v>0</v>
          </cell>
          <cell r="BA32">
            <v>0</v>
          </cell>
        </row>
        <row r="33">
          <cell r="A33">
            <v>33</v>
          </cell>
          <cell r="B33" t="str">
            <v>                     od 1 do 2 rokov vrátane</v>
          </cell>
          <cell r="C33">
            <v>32532</v>
          </cell>
          <cell r="D33">
            <v>34000</v>
          </cell>
          <cell r="E33">
            <v>37674</v>
          </cell>
          <cell r="F33">
            <v>29139</v>
          </cell>
          <cell r="G33">
            <v>28437</v>
          </cell>
          <cell r="H33">
            <v>34571</v>
          </cell>
          <cell r="I33">
            <v>36045</v>
          </cell>
          <cell r="J33">
            <v>37502</v>
          </cell>
          <cell r="K33">
            <v>32934</v>
          </cell>
          <cell r="L33">
            <v>160790</v>
          </cell>
          <cell r="M33">
            <v>168344</v>
          </cell>
          <cell r="N33">
            <v>168537</v>
          </cell>
          <cell r="O33">
            <v>167235</v>
          </cell>
          <cell r="P33">
            <v>170209</v>
          </cell>
          <cell r="Q33">
            <v>172570</v>
          </cell>
          <cell r="R33">
            <v>170080</v>
          </cell>
          <cell r="S33">
            <v>169518</v>
          </cell>
          <cell r="T33">
            <v>175761</v>
          </cell>
          <cell r="U33">
            <v>180590</v>
          </cell>
          <cell r="V33">
            <v>175749</v>
          </cell>
          <cell r="W33">
            <v>178819</v>
          </cell>
          <cell r="X33">
            <v>57074</v>
          </cell>
          <cell r="Y33">
            <v>53251</v>
          </cell>
          <cell r="Z33">
            <v>50895</v>
          </cell>
          <cell r="AA33">
            <v>53544</v>
          </cell>
          <cell r="AB33">
            <v>51789</v>
          </cell>
          <cell r="AC33">
            <v>55740</v>
          </cell>
          <cell r="AD33">
            <v>23719</v>
          </cell>
          <cell r="AE33">
            <v>25688</v>
          </cell>
          <cell r="AF33">
            <v>32748</v>
          </cell>
          <cell r="AG33">
            <v>37737</v>
          </cell>
          <cell r="AH33">
            <v>40436</v>
          </cell>
          <cell r="AI33">
            <v>44640</v>
          </cell>
          <cell r="AJ33">
            <v>53487</v>
          </cell>
          <cell r="AK33">
            <v>63713</v>
          </cell>
          <cell r="AL33">
            <v>68390</v>
          </cell>
          <cell r="AM33">
            <v>80467</v>
          </cell>
          <cell r="AN33">
            <v>78547</v>
          </cell>
          <cell r="AO33">
            <v>66345</v>
          </cell>
          <cell r="AP33">
            <v>62654</v>
          </cell>
          <cell r="AQ33">
            <v>59910</v>
          </cell>
          <cell r="AR33">
            <v>57247</v>
          </cell>
          <cell r="AS33">
            <v>52508</v>
          </cell>
          <cell r="AT33">
            <v>53131</v>
          </cell>
          <cell r="AU33">
            <v>44285</v>
          </cell>
          <cell r="AV33">
            <v>37702</v>
          </cell>
          <cell r="AW33">
            <v>65321</v>
          </cell>
          <cell r="AX33">
            <v>59618</v>
          </cell>
        </row>
        <row r="34">
          <cell r="A34">
            <v>34</v>
          </cell>
          <cell r="B34" t="str">
            <v>                     nad 2 roky</v>
          </cell>
          <cell r="C34">
            <v>20877</v>
          </cell>
          <cell r="D34">
            <v>19916</v>
          </cell>
          <cell r="E34">
            <v>18182</v>
          </cell>
          <cell r="F34">
            <v>19961</v>
          </cell>
          <cell r="G34">
            <v>20693</v>
          </cell>
          <cell r="H34">
            <v>19748</v>
          </cell>
          <cell r="I34">
            <v>17454</v>
          </cell>
          <cell r="J34">
            <v>16252</v>
          </cell>
          <cell r="K34">
            <v>15190</v>
          </cell>
          <cell r="L34">
            <v>15366</v>
          </cell>
          <cell r="M34">
            <v>11736</v>
          </cell>
          <cell r="N34">
            <v>6821</v>
          </cell>
          <cell r="O34">
            <v>5936</v>
          </cell>
          <cell r="P34">
            <v>5755</v>
          </cell>
          <cell r="Q34">
            <v>5641</v>
          </cell>
          <cell r="R34">
            <v>5449</v>
          </cell>
          <cell r="S34">
            <v>5116</v>
          </cell>
          <cell r="T34">
            <v>4961</v>
          </cell>
          <cell r="U34">
            <v>4944</v>
          </cell>
          <cell r="V34">
            <v>4573</v>
          </cell>
          <cell r="W34">
            <v>4498</v>
          </cell>
          <cell r="X34">
            <v>4300</v>
          </cell>
          <cell r="Y34">
            <v>21838</v>
          </cell>
          <cell r="Z34">
            <v>3792</v>
          </cell>
          <cell r="AA34">
            <v>3932</v>
          </cell>
          <cell r="AB34">
            <v>3765</v>
          </cell>
          <cell r="AC34">
            <v>3617</v>
          </cell>
          <cell r="AD34">
            <v>3601</v>
          </cell>
          <cell r="AE34">
            <v>9056</v>
          </cell>
          <cell r="AF34">
            <v>3677</v>
          </cell>
          <cell r="AG34">
            <v>1915</v>
          </cell>
          <cell r="AH34">
            <v>1928</v>
          </cell>
          <cell r="AI34">
            <v>1875</v>
          </cell>
          <cell r="AJ34">
            <v>3754</v>
          </cell>
          <cell r="AK34">
            <v>4094</v>
          </cell>
          <cell r="AL34">
            <v>8910</v>
          </cell>
          <cell r="AM34">
            <v>2304</v>
          </cell>
          <cell r="AN34">
            <v>2199</v>
          </cell>
          <cell r="AO34">
            <v>2093</v>
          </cell>
          <cell r="AP34">
            <v>11300</v>
          </cell>
          <cell r="AQ34">
            <v>10623</v>
          </cell>
          <cell r="AR34">
            <v>11759</v>
          </cell>
          <cell r="AS34">
            <v>12574</v>
          </cell>
          <cell r="AT34">
            <v>11560</v>
          </cell>
          <cell r="AU34">
            <v>11865</v>
          </cell>
          <cell r="AV34">
            <v>13065</v>
          </cell>
          <cell r="AW34">
            <v>13169</v>
          </cell>
          <cell r="AX34">
            <v>11985</v>
          </cell>
        </row>
        <row r="35">
          <cell r="A35">
            <v>35</v>
          </cell>
          <cell r="B35" t="str">
            <v>11x.3  S výpovednou lehotou
          v ostatných cudzích menách</v>
          </cell>
          <cell r="C35">
            <v>760000</v>
          </cell>
          <cell r="D35">
            <v>718005</v>
          </cell>
          <cell r="E35">
            <v>726066</v>
          </cell>
          <cell r="F35">
            <v>702628</v>
          </cell>
          <cell r="G35">
            <v>697698</v>
          </cell>
          <cell r="H35">
            <v>697266</v>
          </cell>
          <cell r="I35">
            <v>709625</v>
          </cell>
          <cell r="J35">
            <v>696957</v>
          </cell>
          <cell r="K35">
            <v>656314</v>
          </cell>
          <cell r="L35">
            <v>628561</v>
          </cell>
          <cell r="M35">
            <v>634685</v>
          </cell>
          <cell r="N35">
            <v>693785</v>
          </cell>
          <cell r="O35">
            <v>603567</v>
          </cell>
          <cell r="P35">
            <v>610145</v>
          </cell>
          <cell r="Q35">
            <v>648135</v>
          </cell>
          <cell r="R35">
            <v>558093</v>
          </cell>
          <cell r="S35">
            <v>539882</v>
          </cell>
          <cell r="T35">
            <v>557941</v>
          </cell>
          <cell r="U35">
            <v>538848</v>
          </cell>
          <cell r="V35">
            <v>525356</v>
          </cell>
          <cell r="W35">
            <v>515573</v>
          </cell>
          <cell r="X35">
            <v>487642</v>
          </cell>
          <cell r="Y35">
            <v>449762</v>
          </cell>
          <cell r="Z35">
            <v>423046</v>
          </cell>
          <cell r="AA35">
            <v>430617</v>
          </cell>
          <cell r="AB35">
            <v>402940</v>
          </cell>
          <cell r="AC35">
            <v>378593</v>
          </cell>
          <cell r="AD35">
            <v>500989</v>
          </cell>
          <cell r="AE35">
            <v>366850</v>
          </cell>
          <cell r="AF35">
            <v>358271</v>
          </cell>
          <cell r="AG35">
            <v>345230</v>
          </cell>
          <cell r="AH35">
            <v>332401</v>
          </cell>
          <cell r="AI35">
            <v>325707</v>
          </cell>
          <cell r="AJ35">
            <v>312748</v>
          </cell>
          <cell r="AK35">
            <v>299346</v>
          </cell>
          <cell r="AL35">
            <v>296911</v>
          </cell>
          <cell r="AM35">
            <v>290594</v>
          </cell>
          <cell r="AN35">
            <v>280394</v>
          </cell>
          <cell r="AO35">
            <v>256918</v>
          </cell>
          <cell r="AP35">
            <v>255337</v>
          </cell>
          <cell r="AQ35">
            <v>236742</v>
          </cell>
          <cell r="AR35">
            <v>233342</v>
          </cell>
          <cell r="AS35">
            <v>235749</v>
          </cell>
          <cell r="AT35">
            <v>245258</v>
          </cell>
          <cell r="AU35">
            <v>249115</v>
          </cell>
          <cell r="AV35">
            <v>261862</v>
          </cell>
          <cell r="AW35">
            <v>258039</v>
          </cell>
          <cell r="AX35">
            <v>235213</v>
          </cell>
        </row>
        <row r="36">
          <cell r="A36">
            <v>36</v>
          </cell>
          <cell r="B36" t="str">
            <v>          v tom:  do 3 mesiacov vrátane</v>
          </cell>
          <cell r="C36">
            <v>296292</v>
          </cell>
          <cell r="D36">
            <v>279205</v>
          </cell>
          <cell r="E36">
            <v>283885</v>
          </cell>
          <cell r="F36">
            <v>258443</v>
          </cell>
          <cell r="G36">
            <v>250634</v>
          </cell>
          <cell r="H36">
            <v>246740</v>
          </cell>
          <cell r="I36">
            <v>257578</v>
          </cell>
          <cell r="J36">
            <v>259262</v>
          </cell>
          <cell r="K36">
            <v>220284</v>
          </cell>
          <cell r="L36">
            <v>199798</v>
          </cell>
          <cell r="M36">
            <v>213129</v>
          </cell>
          <cell r="N36">
            <v>274656</v>
          </cell>
          <cell r="O36">
            <v>203437</v>
          </cell>
          <cell r="P36">
            <v>211393</v>
          </cell>
          <cell r="Q36">
            <v>256200</v>
          </cell>
          <cell r="R36">
            <v>183901</v>
          </cell>
          <cell r="S36">
            <v>177061</v>
          </cell>
          <cell r="T36">
            <v>184846</v>
          </cell>
          <cell r="U36">
            <v>176859</v>
          </cell>
          <cell r="V36">
            <v>172749</v>
          </cell>
          <cell r="W36">
            <v>169992</v>
          </cell>
          <cell r="X36">
            <v>161325</v>
          </cell>
          <cell r="Y36">
            <v>149725</v>
          </cell>
          <cell r="Z36">
            <v>135941</v>
          </cell>
          <cell r="AA36">
            <v>137651</v>
          </cell>
          <cell r="AB36">
            <v>127535</v>
          </cell>
          <cell r="AC36">
            <v>120513</v>
          </cell>
          <cell r="AD36">
            <v>249820</v>
          </cell>
          <cell r="AE36">
            <v>111231</v>
          </cell>
          <cell r="AF36">
            <v>107443</v>
          </cell>
          <cell r="AG36">
            <v>103368</v>
          </cell>
          <cell r="AH36">
            <v>103362</v>
          </cell>
          <cell r="AI36">
            <v>96828</v>
          </cell>
          <cell r="AJ36">
            <v>93322</v>
          </cell>
          <cell r="AK36">
            <v>90096</v>
          </cell>
          <cell r="AL36">
            <v>89127</v>
          </cell>
          <cell r="AM36">
            <v>86829</v>
          </cell>
          <cell r="AN36">
            <v>88056</v>
          </cell>
          <cell r="AO36">
            <v>77414</v>
          </cell>
          <cell r="AP36">
            <v>78285</v>
          </cell>
          <cell r="AQ36">
            <v>72542</v>
          </cell>
          <cell r="AR36">
            <v>72100</v>
          </cell>
          <cell r="AS36">
            <v>75269</v>
          </cell>
          <cell r="AT36">
            <v>80456</v>
          </cell>
          <cell r="AU36">
            <v>83953</v>
          </cell>
          <cell r="AV36">
            <v>85734</v>
          </cell>
          <cell r="AW36">
            <v>83944</v>
          </cell>
          <cell r="AX36">
            <v>77873</v>
          </cell>
        </row>
        <row r="37">
          <cell r="A37">
            <v>37</v>
          </cell>
          <cell r="B37" t="str">
            <v>                       nad 3 mesiace</v>
          </cell>
          <cell r="C37">
            <v>463708</v>
          </cell>
          <cell r="D37">
            <v>438800</v>
          </cell>
          <cell r="E37">
            <v>442181</v>
          </cell>
          <cell r="F37">
            <v>444185</v>
          </cell>
          <cell r="G37">
            <v>447064</v>
          </cell>
          <cell r="H37">
            <v>450526</v>
          </cell>
          <cell r="I37">
            <v>452047</v>
          </cell>
          <cell r="J37">
            <v>437695</v>
          </cell>
          <cell r="K37">
            <v>436030</v>
          </cell>
          <cell r="L37">
            <v>428763</v>
          </cell>
          <cell r="M37">
            <v>421556</v>
          </cell>
          <cell r="N37">
            <v>419129</v>
          </cell>
          <cell r="O37">
            <v>400130</v>
          </cell>
          <cell r="P37">
            <v>398752</v>
          </cell>
          <cell r="Q37">
            <v>391935</v>
          </cell>
          <cell r="R37">
            <v>374192</v>
          </cell>
          <cell r="S37">
            <v>362821</v>
          </cell>
          <cell r="T37">
            <v>373095</v>
          </cell>
          <cell r="U37">
            <v>361989</v>
          </cell>
          <cell r="V37">
            <v>352607</v>
          </cell>
          <cell r="W37">
            <v>345581</v>
          </cell>
          <cell r="X37">
            <v>326317</v>
          </cell>
          <cell r="Y37">
            <v>300037</v>
          </cell>
          <cell r="Z37">
            <v>287105</v>
          </cell>
          <cell r="AA37">
            <v>292966</v>
          </cell>
          <cell r="AB37">
            <v>275405</v>
          </cell>
          <cell r="AC37">
            <v>258080</v>
          </cell>
          <cell r="AD37">
            <v>251169</v>
          </cell>
          <cell r="AE37">
            <v>255619</v>
          </cell>
          <cell r="AF37">
            <v>250828</v>
          </cell>
          <cell r="AG37">
            <v>241862</v>
          </cell>
          <cell r="AH37">
            <v>229039</v>
          </cell>
          <cell r="AI37">
            <v>228879</v>
          </cell>
          <cell r="AJ37">
            <v>219426</v>
          </cell>
          <cell r="AK37">
            <v>209250</v>
          </cell>
          <cell r="AL37">
            <v>207784</v>
          </cell>
          <cell r="AM37">
            <v>203765</v>
          </cell>
          <cell r="AN37">
            <v>192338</v>
          </cell>
          <cell r="AO37">
            <v>179504</v>
          </cell>
          <cell r="AP37">
            <v>177052</v>
          </cell>
          <cell r="AQ37">
            <v>164200</v>
          </cell>
          <cell r="AR37">
            <v>161242</v>
          </cell>
          <cell r="AS37">
            <v>160480</v>
          </cell>
          <cell r="AT37">
            <v>164802</v>
          </cell>
          <cell r="AU37">
            <v>165162</v>
          </cell>
          <cell r="AV37">
            <v>176128</v>
          </cell>
          <cell r="AW37">
            <v>174095</v>
          </cell>
          <cell r="AX37">
            <v>157340</v>
          </cell>
        </row>
        <row r="38">
          <cell r="A38">
            <v>38</v>
          </cell>
          <cell r="B38" t="str">
            <v>11x.4  Repo obchody
           v ostatných cudzích menách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A39">
            <v>39</v>
          </cell>
        </row>
        <row r="40">
          <cell r="A40">
            <v>40</v>
          </cell>
          <cell r="B40" t="str">
            <v>EA</v>
          </cell>
        </row>
        <row r="41">
          <cell r="A41">
            <v>41</v>
          </cell>
          <cell r="B41" t="str">
            <v>P A S Í V A   CELKOM</v>
          </cell>
          <cell r="AY41" t="str">
            <v>P A S Í V A   CELKOM</v>
          </cell>
        </row>
        <row r="42">
          <cell r="A42">
            <v>42</v>
          </cell>
          <cell r="B42" t="str">
            <v>10. Emisia obeživa</v>
          </cell>
          <cell r="AY42" t="str">
            <v>10. Emisia obeživa</v>
          </cell>
        </row>
        <row r="43">
          <cell r="A43">
            <v>43</v>
          </cell>
          <cell r="B43" t="str">
            <v>        v tom: bankovky</v>
          </cell>
          <cell r="AY43" t="str">
            <v>        v tom: bankovky</v>
          </cell>
        </row>
        <row r="44">
          <cell r="A44">
            <v>44</v>
          </cell>
          <cell r="B44" t="str">
            <v>                   mince</v>
          </cell>
          <cell r="AY44" t="str">
            <v>                   v tom:   eurobankovky</v>
          </cell>
        </row>
        <row r="45">
          <cell r="A45">
            <v>45</v>
          </cell>
          <cell r="B45" t="str">
            <v>11.    Vklady a prijaté úvery</v>
          </cell>
          <cell r="C45">
            <v>1208536</v>
          </cell>
          <cell r="D45">
            <v>1229455</v>
          </cell>
          <cell r="E45">
            <v>1274986</v>
          </cell>
          <cell r="F45">
            <v>1340160</v>
          </cell>
          <cell r="G45">
            <v>1372743</v>
          </cell>
          <cell r="H45">
            <v>1340797</v>
          </cell>
          <cell r="I45">
            <v>1340758</v>
          </cell>
          <cell r="J45">
            <v>1337037</v>
          </cell>
          <cell r="K45">
            <v>1319198</v>
          </cell>
          <cell r="L45">
            <v>1306215</v>
          </cell>
          <cell r="M45">
            <v>1337827</v>
          </cell>
          <cell r="N45">
            <v>2052635</v>
          </cell>
          <cell r="O45">
            <v>1439818</v>
          </cell>
          <cell r="P45">
            <v>1461369</v>
          </cell>
          <cell r="Q45">
            <v>1428246</v>
          </cell>
          <cell r="R45">
            <v>1391987</v>
          </cell>
          <cell r="S45">
            <v>1495903</v>
          </cell>
          <cell r="T45">
            <v>1371476</v>
          </cell>
          <cell r="U45">
            <v>1387361</v>
          </cell>
          <cell r="V45">
            <v>1389784</v>
          </cell>
          <cell r="W45">
            <v>1455877</v>
          </cell>
          <cell r="X45">
            <v>1464153</v>
          </cell>
          <cell r="Y45">
            <v>1575842</v>
          </cell>
          <cell r="Z45">
            <v>1788082</v>
          </cell>
          <cell r="AA45">
            <v>1571869</v>
          </cell>
          <cell r="AB45">
            <v>1606036</v>
          </cell>
          <cell r="AC45">
            <v>1525507</v>
          </cell>
          <cell r="AD45">
            <v>1884577</v>
          </cell>
          <cell r="AE45">
            <v>2181881</v>
          </cell>
          <cell r="AF45">
            <v>1691483</v>
          </cell>
          <cell r="AG45">
            <v>1718790</v>
          </cell>
          <cell r="AH45">
            <v>1811514</v>
          </cell>
          <cell r="AI45">
            <v>1850355</v>
          </cell>
          <cell r="AJ45">
            <v>1692249</v>
          </cell>
          <cell r="AK45">
            <v>1712792</v>
          </cell>
          <cell r="AL45">
            <v>1711595</v>
          </cell>
          <cell r="AM45">
            <v>1681745</v>
          </cell>
          <cell r="AN45">
            <v>1608889</v>
          </cell>
          <cell r="AO45">
            <v>1636018</v>
          </cell>
          <cell r="AP45">
            <v>1710542</v>
          </cell>
          <cell r="AQ45">
            <v>1670615</v>
          </cell>
          <cell r="AR45">
            <v>1672421</v>
          </cell>
          <cell r="AS45">
            <v>1760480</v>
          </cell>
          <cell r="AT45">
            <v>1796000</v>
          </cell>
          <cell r="AU45">
            <v>1905360</v>
          </cell>
          <cell r="AV45">
            <v>2058702</v>
          </cell>
          <cell r="AW45">
            <v>2077558</v>
          </cell>
          <cell r="AX45">
            <v>2093660</v>
          </cell>
          <cell r="AY45" t="str">
            <v>                                SKK bankovky</v>
          </cell>
        </row>
        <row r="46">
          <cell r="A46">
            <v>46</v>
          </cell>
          <cell r="B46" t="str">
            <v>          v tom:  do 1 roka  vrátane</v>
          </cell>
          <cell r="AY46" t="str">
            <v>                   mince</v>
          </cell>
        </row>
        <row r="47">
          <cell r="A47">
            <v>47</v>
          </cell>
          <cell r="B47" t="str">
            <v>                      nad 1 rok</v>
          </cell>
          <cell r="AY47" t="str">
            <v>                   v tom:   euromince</v>
          </cell>
        </row>
        <row r="48">
          <cell r="A48">
            <v>48</v>
          </cell>
          <cell r="B48" t="str">
            <v>11s.   Vklady a prijaté úvery v SKK</v>
          </cell>
          <cell r="C48">
            <v>643816</v>
          </cell>
          <cell r="D48">
            <v>651141</v>
          </cell>
          <cell r="E48">
            <v>675839</v>
          </cell>
          <cell r="F48">
            <v>735223</v>
          </cell>
          <cell r="G48">
            <v>750072</v>
          </cell>
          <cell r="H48">
            <v>772973</v>
          </cell>
          <cell r="I48">
            <v>762076</v>
          </cell>
          <cell r="J48">
            <v>736331</v>
          </cell>
          <cell r="K48">
            <v>751775</v>
          </cell>
          <cell r="L48">
            <v>739499</v>
          </cell>
          <cell r="M48">
            <v>768128</v>
          </cell>
          <cell r="N48">
            <v>767511</v>
          </cell>
          <cell r="O48">
            <v>728573</v>
          </cell>
          <cell r="P48">
            <v>726455</v>
          </cell>
          <cell r="Q48">
            <v>686597</v>
          </cell>
          <cell r="R48">
            <v>684999</v>
          </cell>
          <cell r="S48">
            <v>742892</v>
          </cell>
          <cell r="T48">
            <v>755752</v>
          </cell>
          <cell r="U48">
            <v>752266</v>
          </cell>
          <cell r="V48">
            <v>759235</v>
          </cell>
          <cell r="W48">
            <v>800720</v>
          </cell>
          <cell r="X48">
            <v>825712</v>
          </cell>
          <cell r="Y48">
            <v>909410</v>
          </cell>
          <cell r="Z48">
            <v>868820</v>
          </cell>
          <cell r="AA48">
            <v>906992</v>
          </cell>
          <cell r="AB48">
            <v>926732</v>
          </cell>
          <cell r="AC48">
            <v>880161</v>
          </cell>
          <cell r="AD48">
            <v>1183803</v>
          </cell>
          <cell r="AE48">
            <v>1384646</v>
          </cell>
          <cell r="AF48">
            <v>958953</v>
          </cell>
          <cell r="AG48">
            <v>959307</v>
          </cell>
          <cell r="AH48">
            <v>977201</v>
          </cell>
          <cell r="AI48">
            <v>1022066</v>
          </cell>
          <cell r="AJ48">
            <v>1003511</v>
          </cell>
          <cell r="AK48">
            <v>985755</v>
          </cell>
          <cell r="AL48">
            <v>997174</v>
          </cell>
          <cell r="AM48">
            <v>981248</v>
          </cell>
          <cell r="AN48">
            <v>950154</v>
          </cell>
          <cell r="AO48">
            <v>927964</v>
          </cell>
          <cell r="AP48">
            <v>970849</v>
          </cell>
          <cell r="AQ48">
            <v>985322</v>
          </cell>
          <cell r="AR48">
            <v>967479</v>
          </cell>
          <cell r="AS48">
            <v>988401</v>
          </cell>
          <cell r="AT48">
            <v>993149</v>
          </cell>
          <cell r="AU48">
            <v>1056747</v>
          </cell>
          <cell r="AV48">
            <v>1040362</v>
          </cell>
          <cell r="AW48">
            <v>1086621</v>
          </cell>
          <cell r="AX48">
            <v>1119978</v>
          </cell>
          <cell r="AY48" t="str">
            <v>                                SKK mince</v>
          </cell>
        </row>
        <row r="49">
          <cell r="A49">
            <v>49</v>
          </cell>
          <cell r="B49" t="str">
            <v>11s.1  Vklady splatné na požiadanie
         v SKK</v>
          </cell>
          <cell r="C49">
            <v>363022</v>
          </cell>
          <cell r="D49">
            <v>402020</v>
          </cell>
          <cell r="E49">
            <v>390237</v>
          </cell>
          <cell r="F49">
            <v>460336</v>
          </cell>
          <cell r="G49">
            <v>482587</v>
          </cell>
          <cell r="H49">
            <v>529052</v>
          </cell>
          <cell r="I49">
            <v>494384</v>
          </cell>
          <cell r="J49">
            <v>515162</v>
          </cell>
          <cell r="K49">
            <v>519866</v>
          </cell>
          <cell r="L49">
            <v>522407</v>
          </cell>
          <cell r="M49">
            <v>556918</v>
          </cell>
          <cell r="N49">
            <v>556890</v>
          </cell>
          <cell r="O49">
            <v>520794</v>
          </cell>
          <cell r="P49">
            <v>532298</v>
          </cell>
          <cell r="Q49">
            <v>505635</v>
          </cell>
          <cell r="R49">
            <v>508123</v>
          </cell>
          <cell r="S49">
            <v>531954</v>
          </cell>
          <cell r="T49">
            <v>516724</v>
          </cell>
          <cell r="U49">
            <v>504817</v>
          </cell>
          <cell r="V49">
            <v>504984</v>
          </cell>
          <cell r="W49">
            <v>537556</v>
          </cell>
          <cell r="X49">
            <v>554002</v>
          </cell>
          <cell r="Y49">
            <v>620762</v>
          </cell>
          <cell r="Z49">
            <v>515264</v>
          </cell>
          <cell r="AA49">
            <v>514159</v>
          </cell>
          <cell r="AB49">
            <v>537897</v>
          </cell>
          <cell r="AC49">
            <v>499378</v>
          </cell>
          <cell r="AD49">
            <v>543684</v>
          </cell>
          <cell r="AE49">
            <v>527331</v>
          </cell>
          <cell r="AF49">
            <v>600356</v>
          </cell>
          <cell r="AG49">
            <v>587943</v>
          </cell>
          <cell r="AH49">
            <v>568879</v>
          </cell>
          <cell r="AI49">
            <v>612518</v>
          </cell>
          <cell r="AJ49">
            <v>582747</v>
          </cell>
          <cell r="AK49">
            <v>568163</v>
          </cell>
          <cell r="AL49">
            <v>586542</v>
          </cell>
          <cell r="AM49">
            <v>579542</v>
          </cell>
          <cell r="AN49">
            <v>537032</v>
          </cell>
          <cell r="AO49">
            <v>519079</v>
          </cell>
          <cell r="AP49">
            <v>518907</v>
          </cell>
          <cell r="AQ49">
            <v>531189</v>
          </cell>
          <cell r="AR49">
            <v>538411</v>
          </cell>
          <cell r="AS49">
            <v>544618</v>
          </cell>
          <cell r="AT49">
            <v>560801</v>
          </cell>
          <cell r="AU49">
            <v>554842</v>
          </cell>
          <cell r="AV49">
            <v>530602</v>
          </cell>
          <cell r="AW49">
            <v>528990</v>
          </cell>
          <cell r="AX49">
            <v>612080</v>
          </cell>
          <cell r="AY49" t="str">
            <v>11.    Vklady a prijaté úvery</v>
          </cell>
          <cell r="AZ49">
            <v>70371</v>
          </cell>
          <cell r="BA49">
            <v>67720</v>
          </cell>
        </row>
        <row r="50">
          <cell r="A50">
            <v>50</v>
          </cell>
          <cell r="B50" t="str">
            <v>11s.2  S dohodnutou splatnosťou
          v SKK</v>
          </cell>
          <cell r="C50">
            <v>246073</v>
          </cell>
          <cell r="D50">
            <v>216251</v>
          </cell>
          <cell r="E50">
            <v>255270</v>
          </cell>
          <cell r="F50">
            <v>244467</v>
          </cell>
          <cell r="G50">
            <v>238887</v>
          </cell>
          <cell r="H50">
            <v>215278</v>
          </cell>
          <cell r="I50">
            <v>239312</v>
          </cell>
          <cell r="J50">
            <v>192897</v>
          </cell>
          <cell r="K50">
            <v>206228</v>
          </cell>
          <cell r="L50">
            <v>195246</v>
          </cell>
          <cell r="M50">
            <v>189443</v>
          </cell>
          <cell r="N50">
            <v>189183</v>
          </cell>
          <cell r="O50">
            <v>186691</v>
          </cell>
          <cell r="P50">
            <v>172816</v>
          </cell>
          <cell r="Q50">
            <v>159401</v>
          </cell>
          <cell r="R50">
            <v>161917</v>
          </cell>
          <cell r="S50">
            <v>191080</v>
          </cell>
          <cell r="T50">
            <v>219092</v>
          </cell>
          <cell r="U50">
            <v>227909</v>
          </cell>
          <cell r="V50">
            <v>235038</v>
          </cell>
          <cell r="W50">
            <v>244553</v>
          </cell>
          <cell r="X50">
            <v>254187</v>
          </cell>
          <cell r="Y50">
            <v>271404</v>
          </cell>
          <cell r="Z50">
            <v>335907</v>
          </cell>
          <cell r="AA50">
            <v>374682</v>
          </cell>
          <cell r="AB50">
            <v>371045</v>
          </cell>
          <cell r="AC50">
            <v>363035</v>
          </cell>
          <cell r="AD50">
            <v>623702</v>
          </cell>
          <cell r="AE50">
            <v>842937</v>
          </cell>
          <cell r="AF50">
            <v>349493</v>
          </cell>
          <cell r="AG50">
            <v>362062</v>
          </cell>
          <cell r="AH50">
            <v>399496</v>
          </cell>
          <cell r="AI50">
            <v>400016</v>
          </cell>
          <cell r="AJ50">
            <v>411040</v>
          </cell>
          <cell r="AK50">
            <v>408119</v>
          </cell>
          <cell r="AL50">
            <v>400688</v>
          </cell>
          <cell r="AM50">
            <v>391833</v>
          </cell>
          <cell r="AN50">
            <v>403101</v>
          </cell>
          <cell r="AO50">
            <v>399920</v>
          </cell>
          <cell r="AP50">
            <v>442717</v>
          </cell>
          <cell r="AQ50">
            <v>444958</v>
          </cell>
          <cell r="AR50">
            <v>419875</v>
          </cell>
          <cell r="AS50">
            <v>435049</v>
          </cell>
          <cell r="AT50">
            <v>423585</v>
          </cell>
          <cell r="AU50">
            <v>493125</v>
          </cell>
          <cell r="AV50">
            <v>500890</v>
          </cell>
          <cell r="AW50">
            <v>548541</v>
          </cell>
          <cell r="AX50">
            <v>498544</v>
          </cell>
          <cell r="AY50" t="str">
            <v>          v tom:  do 1 roka  vrátane</v>
          </cell>
        </row>
        <row r="51">
          <cell r="A51">
            <v>51</v>
          </cell>
          <cell r="B51" t="str">
            <v>         v tom: do 1 roka vrátane</v>
          </cell>
          <cell r="C51">
            <v>230277</v>
          </cell>
          <cell r="D51">
            <v>199601</v>
          </cell>
          <cell r="E51">
            <v>240734</v>
          </cell>
          <cell r="F51">
            <v>229537</v>
          </cell>
          <cell r="G51">
            <v>225612</v>
          </cell>
          <cell r="H51">
            <v>202380</v>
          </cell>
          <cell r="I51">
            <v>225544</v>
          </cell>
          <cell r="J51">
            <v>178331</v>
          </cell>
          <cell r="K51">
            <v>192556</v>
          </cell>
          <cell r="L51">
            <v>180445</v>
          </cell>
          <cell r="M51">
            <v>174881</v>
          </cell>
          <cell r="N51">
            <v>175538</v>
          </cell>
          <cell r="O51">
            <v>172489</v>
          </cell>
          <cell r="P51">
            <v>158613</v>
          </cell>
          <cell r="Q51">
            <v>145213</v>
          </cell>
          <cell r="R51">
            <v>147461</v>
          </cell>
          <cell r="S51">
            <v>177405</v>
          </cell>
          <cell r="T51">
            <v>205952</v>
          </cell>
          <cell r="U51">
            <v>214589</v>
          </cell>
          <cell r="V51">
            <v>225595</v>
          </cell>
          <cell r="W51">
            <v>234730</v>
          </cell>
          <cell r="X51">
            <v>244335</v>
          </cell>
          <cell r="Y51">
            <v>262069</v>
          </cell>
          <cell r="Z51">
            <v>326363</v>
          </cell>
          <cell r="AA51">
            <v>365131</v>
          </cell>
          <cell r="AB51">
            <v>360510</v>
          </cell>
          <cell r="AC51">
            <v>354546</v>
          </cell>
          <cell r="AD51">
            <v>617738</v>
          </cell>
          <cell r="AE51">
            <v>805924</v>
          </cell>
          <cell r="AF51">
            <v>342642</v>
          </cell>
          <cell r="AG51">
            <v>355063</v>
          </cell>
          <cell r="AH51">
            <v>390664</v>
          </cell>
          <cell r="AI51">
            <v>390132</v>
          </cell>
          <cell r="AJ51">
            <v>401377</v>
          </cell>
          <cell r="AK51">
            <v>395751</v>
          </cell>
          <cell r="AL51">
            <v>387819</v>
          </cell>
          <cell r="AM51">
            <v>379271</v>
          </cell>
          <cell r="AN51">
            <v>390253</v>
          </cell>
          <cell r="AO51">
            <v>387072</v>
          </cell>
          <cell r="AP51">
            <v>429679</v>
          </cell>
          <cell r="AQ51">
            <v>427080</v>
          </cell>
          <cell r="AR51">
            <v>402260</v>
          </cell>
          <cell r="AS51">
            <v>417829</v>
          </cell>
          <cell r="AT51">
            <v>404537</v>
          </cell>
          <cell r="AU51">
            <v>471312</v>
          </cell>
          <cell r="AV51">
            <v>478534</v>
          </cell>
          <cell r="AW51">
            <v>521772</v>
          </cell>
          <cell r="AX51">
            <v>469535</v>
          </cell>
          <cell r="AY51" t="str">
            <v>                      nad 1 rok</v>
          </cell>
        </row>
        <row r="52">
          <cell r="A52">
            <v>52</v>
          </cell>
          <cell r="B52" t="str">
            <v>                     od 1 do 2 rokov vrátane</v>
          </cell>
          <cell r="C52">
            <v>3467</v>
          </cell>
          <cell r="D52">
            <v>3584</v>
          </cell>
          <cell r="E52">
            <v>3467</v>
          </cell>
          <cell r="F52">
            <v>4129</v>
          </cell>
          <cell r="G52">
            <v>2139</v>
          </cell>
          <cell r="H52">
            <v>2375</v>
          </cell>
          <cell r="I52">
            <v>2375</v>
          </cell>
          <cell r="J52">
            <v>2360</v>
          </cell>
          <cell r="K52">
            <v>1982</v>
          </cell>
          <cell r="L52">
            <v>1983</v>
          </cell>
          <cell r="M52">
            <v>2138</v>
          </cell>
          <cell r="N52">
            <v>2138</v>
          </cell>
          <cell r="O52">
            <v>1814</v>
          </cell>
          <cell r="P52">
            <v>1875</v>
          </cell>
          <cell r="Q52">
            <v>1875</v>
          </cell>
          <cell r="R52">
            <v>1754</v>
          </cell>
          <cell r="S52">
            <v>1754</v>
          </cell>
          <cell r="T52">
            <v>1754</v>
          </cell>
          <cell r="U52">
            <v>1754</v>
          </cell>
          <cell r="V52">
            <v>1705</v>
          </cell>
          <cell r="W52">
            <v>1785</v>
          </cell>
          <cell r="X52">
            <v>2381</v>
          </cell>
          <cell r="Y52">
            <v>2929</v>
          </cell>
          <cell r="Z52">
            <v>2925</v>
          </cell>
          <cell r="AA52">
            <v>2932</v>
          </cell>
          <cell r="AB52">
            <v>2926</v>
          </cell>
          <cell r="AC52">
            <v>1396</v>
          </cell>
          <cell r="AD52">
            <v>636</v>
          </cell>
          <cell r="AE52">
            <v>31033</v>
          </cell>
          <cell r="AF52">
            <v>556</v>
          </cell>
          <cell r="AG52">
            <v>656</v>
          </cell>
          <cell r="AH52">
            <v>745</v>
          </cell>
          <cell r="AI52">
            <v>1701</v>
          </cell>
          <cell r="AJ52">
            <v>1897</v>
          </cell>
          <cell r="AK52">
            <v>4477</v>
          </cell>
          <cell r="AL52">
            <v>5413</v>
          </cell>
          <cell r="AM52">
            <v>5312</v>
          </cell>
          <cell r="AN52">
            <v>5498</v>
          </cell>
          <cell r="AO52">
            <v>5498</v>
          </cell>
          <cell r="AP52">
            <v>5688</v>
          </cell>
          <cell r="AQ52">
            <v>5445</v>
          </cell>
          <cell r="AR52">
            <v>5446</v>
          </cell>
          <cell r="AS52">
            <v>5152</v>
          </cell>
          <cell r="AT52">
            <v>5419</v>
          </cell>
          <cell r="AU52">
            <v>6384</v>
          </cell>
          <cell r="AV52">
            <v>5927</v>
          </cell>
          <cell r="AW52">
            <v>10340</v>
          </cell>
          <cell r="AX52">
            <v>12676</v>
          </cell>
          <cell r="AY52" t="str">
            <v>11e.   Vklady a prijaté úvery v EUR</v>
          </cell>
          <cell r="AZ52">
            <v>66808</v>
          </cell>
          <cell r="BA52">
            <v>64165</v>
          </cell>
        </row>
        <row r="53">
          <cell r="A53">
            <v>53</v>
          </cell>
          <cell r="B53" t="str">
            <v>                     nad 2 roky</v>
          </cell>
          <cell r="C53">
            <v>12329</v>
          </cell>
          <cell r="D53">
            <v>13066</v>
          </cell>
          <cell r="E53">
            <v>11069</v>
          </cell>
          <cell r="F53">
            <v>10801</v>
          </cell>
          <cell r="G53">
            <v>11136</v>
          </cell>
          <cell r="H53">
            <v>10523</v>
          </cell>
          <cell r="I53">
            <v>11393</v>
          </cell>
          <cell r="J53">
            <v>12206</v>
          </cell>
          <cell r="K53">
            <v>11690</v>
          </cell>
          <cell r="L53">
            <v>12818</v>
          </cell>
          <cell r="M53">
            <v>12424</v>
          </cell>
          <cell r="N53">
            <v>11507</v>
          </cell>
          <cell r="O53">
            <v>12388</v>
          </cell>
          <cell r="P53">
            <v>12328</v>
          </cell>
          <cell r="Q53">
            <v>12313</v>
          </cell>
          <cell r="R53">
            <v>12702</v>
          </cell>
          <cell r="S53">
            <v>11921</v>
          </cell>
          <cell r="T53">
            <v>11386</v>
          </cell>
          <cell r="U53">
            <v>11566</v>
          </cell>
          <cell r="V53">
            <v>7738</v>
          </cell>
          <cell r="W53">
            <v>8038</v>
          </cell>
          <cell r="X53">
            <v>7471</v>
          </cell>
          <cell r="Y53">
            <v>6406</v>
          </cell>
          <cell r="Z53">
            <v>6619</v>
          </cell>
          <cell r="AA53">
            <v>6619</v>
          </cell>
          <cell r="AB53">
            <v>7609</v>
          </cell>
          <cell r="AC53">
            <v>7093</v>
          </cell>
          <cell r="AD53">
            <v>5328</v>
          </cell>
          <cell r="AE53">
            <v>5980</v>
          </cell>
          <cell r="AF53">
            <v>6295</v>
          </cell>
          <cell r="AG53">
            <v>6343</v>
          </cell>
          <cell r="AH53">
            <v>8087</v>
          </cell>
          <cell r="AI53">
            <v>8183</v>
          </cell>
          <cell r="AJ53">
            <v>7766</v>
          </cell>
          <cell r="AK53">
            <v>7891</v>
          </cell>
          <cell r="AL53">
            <v>7456</v>
          </cell>
          <cell r="AM53">
            <v>7250</v>
          </cell>
          <cell r="AN53">
            <v>7350</v>
          </cell>
          <cell r="AO53">
            <v>7350</v>
          </cell>
          <cell r="AP53">
            <v>7350</v>
          </cell>
          <cell r="AQ53">
            <v>12433</v>
          </cell>
          <cell r="AR53">
            <v>12169</v>
          </cell>
          <cell r="AS53">
            <v>12068</v>
          </cell>
          <cell r="AT53">
            <v>13629</v>
          </cell>
          <cell r="AU53">
            <v>15429</v>
          </cell>
          <cell r="AV53">
            <v>16429</v>
          </cell>
          <cell r="AW53">
            <v>16429</v>
          </cell>
          <cell r="AX53">
            <v>16333</v>
          </cell>
          <cell r="AY53" t="str">
            <v>11e.1  Vklady splatné na požiadanie v EUR</v>
          </cell>
          <cell r="AZ53">
            <v>30386</v>
          </cell>
          <cell r="BA53">
            <v>26546</v>
          </cell>
        </row>
        <row r="54">
          <cell r="A54">
            <v>54</v>
          </cell>
          <cell r="B54" t="str">
            <v>11s.3  S výpovednou lehotou v SKK</v>
          </cell>
          <cell r="C54">
            <v>34721</v>
          </cell>
          <cell r="D54">
            <v>32870</v>
          </cell>
          <cell r="E54">
            <v>30332</v>
          </cell>
          <cell r="F54">
            <v>30420</v>
          </cell>
          <cell r="G54">
            <v>28598</v>
          </cell>
          <cell r="H54">
            <v>28643</v>
          </cell>
          <cell r="I54">
            <v>28380</v>
          </cell>
          <cell r="J54">
            <v>28272</v>
          </cell>
          <cell r="K54">
            <v>25681</v>
          </cell>
          <cell r="L54">
            <v>21846</v>
          </cell>
          <cell r="M54">
            <v>21767</v>
          </cell>
          <cell r="N54">
            <v>21438</v>
          </cell>
          <cell r="O54">
            <v>21088</v>
          </cell>
          <cell r="P54">
            <v>21341</v>
          </cell>
          <cell r="Q54">
            <v>21561</v>
          </cell>
          <cell r="R54">
            <v>14959</v>
          </cell>
          <cell r="S54">
            <v>19858</v>
          </cell>
          <cell r="T54">
            <v>19936</v>
          </cell>
          <cell r="U54">
            <v>19540</v>
          </cell>
          <cell r="V54">
            <v>19213</v>
          </cell>
          <cell r="W54">
            <v>18611</v>
          </cell>
          <cell r="X54">
            <v>17523</v>
          </cell>
          <cell r="Y54">
            <v>17244</v>
          </cell>
          <cell r="Z54">
            <v>17649</v>
          </cell>
          <cell r="AA54">
            <v>18151</v>
          </cell>
          <cell r="AB54">
            <v>17790</v>
          </cell>
          <cell r="AC54">
            <v>17748</v>
          </cell>
          <cell r="AD54">
            <v>16417</v>
          </cell>
          <cell r="AE54">
            <v>14378</v>
          </cell>
          <cell r="AF54">
            <v>9104</v>
          </cell>
          <cell r="AG54">
            <v>9302</v>
          </cell>
          <cell r="AH54">
            <v>8826</v>
          </cell>
          <cell r="AI54">
            <v>9532</v>
          </cell>
          <cell r="AJ54">
            <v>9724</v>
          </cell>
          <cell r="AK54">
            <v>9473</v>
          </cell>
          <cell r="AL54">
            <v>9944</v>
          </cell>
          <cell r="AM54">
            <v>9873</v>
          </cell>
          <cell r="AN54">
            <v>10021</v>
          </cell>
          <cell r="AO54">
            <v>8965</v>
          </cell>
          <cell r="AP54">
            <v>9225</v>
          </cell>
          <cell r="AQ54">
            <v>9175</v>
          </cell>
          <cell r="AR54">
            <v>9193</v>
          </cell>
          <cell r="AS54">
            <v>8734</v>
          </cell>
          <cell r="AT54">
            <v>8763</v>
          </cell>
          <cell r="AU54">
            <v>8780</v>
          </cell>
          <cell r="AV54">
            <v>8870</v>
          </cell>
          <cell r="AW54">
            <v>9090</v>
          </cell>
          <cell r="AX54">
            <v>9354</v>
          </cell>
          <cell r="AY54" t="str">
            <v>11e.2  Vklady s dohodnutou splatnosťou v EUR</v>
          </cell>
          <cell r="AZ54">
            <v>36069</v>
          </cell>
          <cell r="BA54">
            <v>37267</v>
          </cell>
        </row>
        <row r="55">
          <cell r="A55">
            <v>55</v>
          </cell>
          <cell r="B55" t="str">
            <v>          v tom:  do 3 mesiacov vrátane</v>
          </cell>
          <cell r="C55">
            <v>23645</v>
          </cell>
          <cell r="D55">
            <v>21214</v>
          </cell>
          <cell r="E55">
            <v>17830</v>
          </cell>
          <cell r="F55">
            <v>18241</v>
          </cell>
          <cell r="G55">
            <v>16041</v>
          </cell>
          <cell r="H55">
            <v>16084</v>
          </cell>
          <cell r="I55">
            <v>15708</v>
          </cell>
          <cell r="J55">
            <v>15553</v>
          </cell>
          <cell r="K55">
            <v>13148</v>
          </cell>
          <cell r="L55">
            <v>9118</v>
          </cell>
          <cell r="M55">
            <v>9579</v>
          </cell>
          <cell r="N55">
            <v>9157</v>
          </cell>
          <cell r="O55">
            <v>8862</v>
          </cell>
          <cell r="P55">
            <v>8865</v>
          </cell>
          <cell r="Q55">
            <v>9056</v>
          </cell>
          <cell r="R55">
            <v>8323</v>
          </cell>
          <cell r="S55">
            <v>7893</v>
          </cell>
          <cell r="T55">
            <v>7809</v>
          </cell>
          <cell r="U55">
            <v>7654</v>
          </cell>
          <cell r="V55">
            <v>7637</v>
          </cell>
          <cell r="W55">
            <v>7014</v>
          </cell>
          <cell r="X55">
            <v>6735</v>
          </cell>
          <cell r="Y55">
            <v>6348</v>
          </cell>
          <cell r="Z55">
            <v>6995</v>
          </cell>
          <cell r="AA55">
            <v>6887</v>
          </cell>
          <cell r="AB55">
            <v>6814</v>
          </cell>
          <cell r="AC55">
            <v>6792</v>
          </cell>
          <cell r="AD55">
            <v>5854</v>
          </cell>
          <cell r="AE55">
            <v>3798</v>
          </cell>
          <cell r="AF55">
            <v>3851</v>
          </cell>
          <cell r="AG55">
            <v>3957</v>
          </cell>
          <cell r="AH55">
            <v>3732</v>
          </cell>
          <cell r="AI55">
            <v>3725</v>
          </cell>
          <cell r="AJ55">
            <v>3872</v>
          </cell>
          <cell r="AK55">
            <v>3619</v>
          </cell>
          <cell r="AL55">
            <v>3981</v>
          </cell>
          <cell r="AM55">
            <v>3972</v>
          </cell>
          <cell r="AN55">
            <v>4043</v>
          </cell>
          <cell r="AO55">
            <v>2980</v>
          </cell>
          <cell r="AP55">
            <v>3235</v>
          </cell>
          <cell r="AQ55">
            <v>3215</v>
          </cell>
          <cell r="AR55">
            <v>3206</v>
          </cell>
          <cell r="AS55">
            <v>2810</v>
          </cell>
          <cell r="AT55">
            <v>2841</v>
          </cell>
          <cell r="AU55">
            <v>2890</v>
          </cell>
          <cell r="AV55">
            <v>2903</v>
          </cell>
          <cell r="AW55">
            <v>3118</v>
          </cell>
          <cell r="AX55">
            <v>3322</v>
          </cell>
          <cell r="AY55" t="str">
            <v>         v tom: do 1 roka vrátane</v>
          </cell>
          <cell r="AZ55">
            <v>34968</v>
          </cell>
          <cell r="BA55">
            <v>34524</v>
          </cell>
        </row>
        <row r="56">
          <cell r="A56">
            <v>56</v>
          </cell>
          <cell r="B56" t="str">
            <v>                       nad 3 mesiace</v>
          </cell>
          <cell r="C56">
            <v>11076</v>
          </cell>
          <cell r="D56">
            <v>11656</v>
          </cell>
          <cell r="E56">
            <v>12502</v>
          </cell>
          <cell r="F56">
            <v>12179</v>
          </cell>
          <cell r="G56">
            <v>12557</v>
          </cell>
          <cell r="H56">
            <v>12559</v>
          </cell>
          <cell r="I56">
            <v>12672</v>
          </cell>
          <cell r="J56">
            <v>12719</v>
          </cell>
          <cell r="K56">
            <v>12533</v>
          </cell>
          <cell r="L56">
            <v>12728</v>
          </cell>
          <cell r="M56">
            <v>12188</v>
          </cell>
          <cell r="N56">
            <v>12281</v>
          </cell>
          <cell r="O56">
            <v>12226</v>
          </cell>
          <cell r="P56">
            <v>12476</v>
          </cell>
          <cell r="Q56">
            <v>12505</v>
          </cell>
          <cell r="R56">
            <v>6636</v>
          </cell>
          <cell r="S56">
            <v>11965</v>
          </cell>
          <cell r="T56">
            <v>12127</v>
          </cell>
          <cell r="U56">
            <v>11886</v>
          </cell>
          <cell r="V56">
            <v>11576</v>
          </cell>
          <cell r="W56">
            <v>11597</v>
          </cell>
          <cell r="X56">
            <v>10788</v>
          </cell>
          <cell r="Y56">
            <v>10896</v>
          </cell>
          <cell r="Z56">
            <v>10654</v>
          </cell>
          <cell r="AA56">
            <v>11264</v>
          </cell>
          <cell r="AB56">
            <v>10976</v>
          </cell>
          <cell r="AC56">
            <v>10956</v>
          </cell>
          <cell r="AD56">
            <v>10563</v>
          </cell>
          <cell r="AE56">
            <v>10580</v>
          </cell>
          <cell r="AF56">
            <v>5253</v>
          </cell>
          <cell r="AG56">
            <v>5345</v>
          </cell>
          <cell r="AH56">
            <v>5094</v>
          </cell>
          <cell r="AI56">
            <v>5807</v>
          </cell>
          <cell r="AJ56">
            <v>5852</v>
          </cell>
          <cell r="AK56">
            <v>5854</v>
          </cell>
          <cell r="AL56">
            <v>5963</v>
          </cell>
          <cell r="AM56">
            <v>5901</v>
          </cell>
          <cell r="AN56">
            <v>5978</v>
          </cell>
          <cell r="AO56">
            <v>5985</v>
          </cell>
          <cell r="AP56">
            <v>5990</v>
          </cell>
          <cell r="AQ56">
            <v>5960</v>
          </cell>
          <cell r="AR56">
            <v>5987</v>
          </cell>
          <cell r="AS56">
            <v>5924</v>
          </cell>
          <cell r="AT56">
            <v>5922</v>
          </cell>
          <cell r="AU56">
            <v>5890</v>
          </cell>
          <cell r="AV56">
            <v>5967</v>
          </cell>
          <cell r="AW56">
            <v>5972</v>
          </cell>
          <cell r="AX56">
            <v>6032</v>
          </cell>
          <cell r="AY56" t="str">
            <v>                     od 1 do 2 rokov vrátane</v>
          </cell>
          <cell r="AZ56">
            <v>573</v>
          </cell>
          <cell r="BA56">
            <v>2193</v>
          </cell>
        </row>
        <row r="57">
          <cell r="A57">
            <v>57</v>
          </cell>
          <cell r="B57" t="str">
            <v>11s.4  Repo obchody v SKK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 t="str">
            <v>                     nad 2 roky</v>
          </cell>
          <cell r="AZ57">
            <v>528</v>
          </cell>
          <cell r="BA57">
            <v>550</v>
          </cell>
        </row>
        <row r="58">
          <cell r="A58">
            <v>58</v>
          </cell>
          <cell r="B58" t="str">
            <v>11e.   Vklady a prijaté úvery v EUR</v>
          </cell>
          <cell r="C58">
            <v>476750</v>
          </cell>
          <cell r="D58">
            <v>486619</v>
          </cell>
          <cell r="E58">
            <v>508543</v>
          </cell>
          <cell r="F58">
            <v>524727</v>
          </cell>
          <cell r="G58">
            <v>531436</v>
          </cell>
          <cell r="H58">
            <v>497819</v>
          </cell>
          <cell r="I58">
            <v>511291</v>
          </cell>
          <cell r="J58">
            <v>545437</v>
          </cell>
          <cell r="K58">
            <v>508267</v>
          </cell>
          <cell r="L58">
            <v>506845</v>
          </cell>
          <cell r="M58">
            <v>512417</v>
          </cell>
          <cell r="N58">
            <v>1228133</v>
          </cell>
          <cell r="O58">
            <v>655358</v>
          </cell>
          <cell r="P58">
            <v>679038</v>
          </cell>
          <cell r="Q58">
            <v>685646</v>
          </cell>
          <cell r="R58">
            <v>657762</v>
          </cell>
          <cell r="S58">
            <v>707485</v>
          </cell>
          <cell r="T58">
            <v>569804</v>
          </cell>
          <cell r="U58">
            <v>588363</v>
          </cell>
          <cell r="V58">
            <v>584428</v>
          </cell>
          <cell r="W58">
            <v>608647</v>
          </cell>
          <cell r="X58">
            <v>592730</v>
          </cell>
          <cell r="Y58">
            <v>624398</v>
          </cell>
          <cell r="Z58">
            <v>874866</v>
          </cell>
          <cell r="AA58">
            <v>616654</v>
          </cell>
          <cell r="AB58">
            <v>628593</v>
          </cell>
          <cell r="AC58">
            <v>593776</v>
          </cell>
          <cell r="AD58">
            <v>633855</v>
          </cell>
          <cell r="AE58">
            <v>708626</v>
          </cell>
          <cell r="AF58">
            <v>641264</v>
          </cell>
          <cell r="AG58">
            <v>667950</v>
          </cell>
          <cell r="AH58">
            <v>754298</v>
          </cell>
          <cell r="AI58">
            <v>755243</v>
          </cell>
          <cell r="AJ58">
            <v>617762</v>
          </cell>
          <cell r="AK58">
            <v>620042</v>
          </cell>
          <cell r="AL58">
            <v>607862</v>
          </cell>
          <cell r="AM58">
            <v>591808</v>
          </cell>
          <cell r="AN58">
            <v>561779</v>
          </cell>
          <cell r="AO58">
            <v>617224</v>
          </cell>
          <cell r="AP58">
            <v>634595</v>
          </cell>
          <cell r="AQ58">
            <v>584715</v>
          </cell>
          <cell r="AR58">
            <v>591180</v>
          </cell>
          <cell r="AS58">
            <v>653121</v>
          </cell>
          <cell r="AT58">
            <v>681739</v>
          </cell>
          <cell r="AU58">
            <v>728980</v>
          </cell>
          <cell r="AV58">
            <v>884939</v>
          </cell>
          <cell r="AW58">
            <v>856603</v>
          </cell>
          <cell r="AX58">
            <v>865929</v>
          </cell>
          <cell r="AY58" t="str">
            <v>11e.3  Vklady s výpovednou lehotou v EUR</v>
          </cell>
          <cell r="AZ58">
            <v>353</v>
          </cell>
          <cell r="BA58">
            <v>352</v>
          </cell>
        </row>
        <row r="59">
          <cell r="A59">
            <v>59</v>
          </cell>
          <cell r="B59" t="str">
            <v>11e.1  Vklady splatné na požiadanie
         v EUR</v>
          </cell>
          <cell r="C59">
            <v>351257</v>
          </cell>
          <cell r="D59">
            <v>362600</v>
          </cell>
          <cell r="E59">
            <v>372900</v>
          </cell>
          <cell r="F59">
            <v>379438</v>
          </cell>
          <cell r="G59">
            <v>388732</v>
          </cell>
          <cell r="H59">
            <v>362565</v>
          </cell>
          <cell r="I59">
            <v>392227</v>
          </cell>
          <cell r="J59">
            <v>419658</v>
          </cell>
          <cell r="K59">
            <v>399287</v>
          </cell>
          <cell r="L59">
            <v>396642</v>
          </cell>
          <cell r="M59">
            <v>402114</v>
          </cell>
          <cell r="N59">
            <v>1125786</v>
          </cell>
          <cell r="O59">
            <v>543834</v>
          </cell>
          <cell r="P59">
            <v>558446</v>
          </cell>
          <cell r="Q59">
            <v>553285</v>
          </cell>
          <cell r="R59">
            <v>524637</v>
          </cell>
          <cell r="S59">
            <v>547428</v>
          </cell>
          <cell r="T59">
            <v>376132</v>
          </cell>
          <cell r="U59">
            <v>395369</v>
          </cell>
          <cell r="V59">
            <v>403221</v>
          </cell>
          <cell r="W59">
            <v>402076</v>
          </cell>
          <cell r="X59">
            <v>397243</v>
          </cell>
          <cell r="Y59">
            <v>387062</v>
          </cell>
          <cell r="Z59">
            <v>642784</v>
          </cell>
          <cell r="AA59">
            <v>393055</v>
          </cell>
          <cell r="AB59">
            <v>406590</v>
          </cell>
          <cell r="AC59">
            <v>379126</v>
          </cell>
          <cell r="AD59">
            <v>380116</v>
          </cell>
          <cell r="AE59">
            <v>399036</v>
          </cell>
          <cell r="AF59">
            <v>417689</v>
          </cell>
          <cell r="AG59">
            <v>439980</v>
          </cell>
          <cell r="AH59">
            <v>447042</v>
          </cell>
          <cell r="AI59">
            <v>472212</v>
          </cell>
          <cell r="AJ59">
            <v>390143</v>
          </cell>
          <cell r="AK59">
            <v>429597</v>
          </cell>
          <cell r="AL59">
            <v>392718</v>
          </cell>
          <cell r="AM59">
            <v>384159</v>
          </cell>
          <cell r="AN59">
            <v>355129</v>
          </cell>
          <cell r="AO59">
            <v>343343</v>
          </cell>
          <cell r="AP59">
            <v>373958</v>
          </cell>
          <cell r="AQ59">
            <v>320588</v>
          </cell>
          <cell r="AR59">
            <v>375480</v>
          </cell>
          <cell r="AS59">
            <v>395017</v>
          </cell>
          <cell r="AT59">
            <v>369670</v>
          </cell>
          <cell r="AU59">
            <v>389650</v>
          </cell>
          <cell r="AV59">
            <v>354641</v>
          </cell>
          <cell r="AW59">
            <v>402066</v>
          </cell>
          <cell r="AX59">
            <v>357687</v>
          </cell>
          <cell r="AY59" t="str">
            <v>          v tom:  do 3 mesiacov vrátane</v>
          </cell>
          <cell r="AZ59">
            <v>147</v>
          </cell>
          <cell r="BA59">
            <v>145</v>
          </cell>
        </row>
        <row r="60">
          <cell r="A60">
            <v>60</v>
          </cell>
          <cell r="B60" t="str">
            <v>11e.2  S dohodnutou splatnosťou
          v EUR</v>
          </cell>
          <cell r="C60">
            <v>117856</v>
          </cell>
          <cell r="D60">
            <v>116264</v>
          </cell>
          <cell r="E60">
            <v>129373</v>
          </cell>
          <cell r="F60">
            <v>138568</v>
          </cell>
          <cell r="G60">
            <v>135553</v>
          </cell>
          <cell r="H60">
            <v>128356</v>
          </cell>
          <cell r="I60">
            <v>112289</v>
          </cell>
          <cell r="J60">
            <v>118768</v>
          </cell>
          <cell r="K60">
            <v>108313</v>
          </cell>
          <cell r="L60">
            <v>109549</v>
          </cell>
          <cell r="M60">
            <v>108915</v>
          </cell>
          <cell r="N60">
            <v>100954</v>
          </cell>
          <cell r="O60">
            <v>110150</v>
          </cell>
          <cell r="P60">
            <v>119152</v>
          </cell>
          <cell r="Q60">
            <v>130830</v>
          </cell>
          <cell r="R60">
            <v>131516</v>
          </cell>
          <cell r="S60">
            <v>158435</v>
          </cell>
          <cell r="T60">
            <v>192787</v>
          </cell>
          <cell r="U60">
            <v>192113</v>
          </cell>
          <cell r="V60">
            <v>180334</v>
          </cell>
          <cell r="W60">
            <v>205709</v>
          </cell>
          <cell r="X60">
            <v>194622</v>
          </cell>
          <cell r="Y60">
            <v>237074</v>
          </cell>
          <cell r="Z60">
            <v>231827</v>
          </cell>
          <cell r="AA60">
            <v>223338</v>
          </cell>
          <cell r="AB60">
            <v>221749</v>
          </cell>
          <cell r="AC60">
            <v>214404</v>
          </cell>
          <cell r="AD60">
            <v>250207</v>
          </cell>
          <cell r="AE60">
            <v>309355</v>
          </cell>
          <cell r="AF60">
            <v>223323</v>
          </cell>
          <cell r="AG60">
            <v>227724</v>
          </cell>
          <cell r="AH60">
            <v>307044</v>
          </cell>
          <cell r="AI60">
            <v>282817</v>
          </cell>
          <cell r="AJ60">
            <v>227389</v>
          </cell>
          <cell r="AK60">
            <v>190216</v>
          </cell>
          <cell r="AL60">
            <v>214949</v>
          </cell>
          <cell r="AM60">
            <v>207452</v>
          </cell>
          <cell r="AN60">
            <v>206457</v>
          </cell>
          <cell r="AO60">
            <v>273661</v>
          </cell>
          <cell r="AP60">
            <v>260502</v>
          </cell>
          <cell r="AQ60">
            <v>264014</v>
          </cell>
          <cell r="AR60">
            <v>215535</v>
          </cell>
          <cell r="AS60">
            <v>257915</v>
          </cell>
          <cell r="AT60">
            <v>311881</v>
          </cell>
          <cell r="AU60">
            <v>339141</v>
          </cell>
          <cell r="AV60">
            <v>530109</v>
          </cell>
          <cell r="AW60">
            <v>454348</v>
          </cell>
          <cell r="AX60">
            <v>508053</v>
          </cell>
          <cell r="AY60" t="str">
            <v>                       nad 3 mesiace</v>
          </cell>
          <cell r="AZ60">
            <v>206</v>
          </cell>
          <cell r="BA60">
            <v>207</v>
          </cell>
        </row>
        <row r="61">
          <cell r="A61">
            <v>61</v>
          </cell>
          <cell r="B61" t="str">
            <v>         v tom: do 1 roka vrátane</v>
          </cell>
          <cell r="C61">
            <v>113850</v>
          </cell>
          <cell r="D61">
            <v>111331</v>
          </cell>
          <cell r="E61">
            <v>124316</v>
          </cell>
          <cell r="F61">
            <v>133999</v>
          </cell>
          <cell r="G61">
            <v>132873</v>
          </cell>
          <cell r="H61">
            <v>125743</v>
          </cell>
          <cell r="I61">
            <v>110216</v>
          </cell>
          <cell r="J61">
            <v>116713</v>
          </cell>
          <cell r="K61">
            <v>107263</v>
          </cell>
          <cell r="L61">
            <v>107948</v>
          </cell>
          <cell r="M61">
            <v>107553</v>
          </cell>
          <cell r="N61">
            <v>99591</v>
          </cell>
          <cell r="O61">
            <v>107834</v>
          </cell>
          <cell r="P61">
            <v>117810</v>
          </cell>
          <cell r="Q61">
            <v>129475</v>
          </cell>
          <cell r="R61">
            <v>130171</v>
          </cell>
          <cell r="S61">
            <v>157078</v>
          </cell>
          <cell r="T61">
            <v>191944</v>
          </cell>
          <cell r="U61">
            <v>191268</v>
          </cell>
          <cell r="V61">
            <v>179036</v>
          </cell>
          <cell r="W61">
            <v>204423</v>
          </cell>
          <cell r="X61">
            <v>193515</v>
          </cell>
          <cell r="Y61">
            <v>235995</v>
          </cell>
          <cell r="Z61">
            <v>230776</v>
          </cell>
          <cell r="AA61">
            <v>222266</v>
          </cell>
          <cell r="AB61">
            <v>220701</v>
          </cell>
          <cell r="AC61">
            <v>213389</v>
          </cell>
          <cell r="AD61">
            <v>249184</v>
          </cell>
          <cell r="AE61">
            <v>307842</v>
          </cell>
          <cell r="AF61">
            <v>221821</v>
          </cell>
          <cell r="AG61">
            <v>226238</v>
          </cell>
          <cell r="AH61">
            <v>305547</v>
          </cell>
          <cell r="AI61">
            <v>281313</v>
          </cell>
          <cell r="AJ61">
            <v>225908</v>
          </cell>
          <cell r="AK61">
            <v>188735</v>
          </cell>
          <cell r="AL61">
            <v>213458</v>
          </cell>
          <cell r="AM61">
            <v>205061</v>
          </cell>
          <cell r="AN61">
            <v>204127</v>
          </cell>
          <cell r="AO61">
            <v>271109</v>
          </cell>
          <cell r="AP61">
            <v>254754</v>
          </cell>
          <cell r="AQ61">
            <v>259045</v>
          </cell>
          <cell r="AR61">
            <v>210555</v>
          </cell>
          <cell r="AS61">
            <v>252922</v>
          </cell>
          <cell r="AT61">
            <v>306870</v>
          </cell>
          <cell r="AU61">
            <v>334131</v>
          </cell>
          <cell r="AV61">
            <v>525084</v>
          </cell>
          <cell r="AW61">
            <v>449333</v>
          </cell>
          <cell r="AX61">
            <v>502318</v>
          </cell>
          <cell r="AY61" t="str">
            <v>11e.4  Repo obchody v EUR</v>
          </cell>
          <cell r="AZ61">
            <v>0</v>
          </cell>
          <cell r="BA61">
            <v>0</v>
          </cell>
        </row>
        <row r="62">
          <cell r="A62">
            <v>62</v>
          </cell>
          <cell r="B62" t="str">
            <v>                     od 1 do 2 rokov vrátane</v>
          </cell>
          <cell r="C62">
            <v>1952</v>
          </cell>
          <cell r="D62">
            <v>2909</v>
          </cell>
          <cell r="E62">
            <v>2982</v>
          </cell>
          <cell r="F62">
            <v>3043</v>
          </cell>
          <cell r="G62">
            <v>1176</v>
          </cell>
          <cell r="H62">
            <v>1155</v>
          </cell>
          <cell r="I62">
            <v>1017</v>
          </cell>
          <cell r="J62">
            <v>1008</v>
          </cell>
          <cell r="K62">
            <v>0</v>
          </cell>
          <cell r="L62">
            <v>547</v>
          </cell>
          <cell r="M62">
            <v>530</v>
          </cell>
          <cell r="N62">
            <v>530</v>
          </cell>
          <cell r="O62">
            <v>1494</v>
          </cell>
          <cell r="P62">
            <v>522</v>
          </cell>
          <cell r="Q62">
            <v>527</v>
          </cell>
          <cell r="R62">
            <v>523</v>
          </cell>
          <cell r="S62">
            <v>528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477</v>
          </cell>
          <cell r="AF62">
            <v>474</v>
          </cell>
          <cell r="AG62">
            <v>467</v>
          </cell>
          <cell r="AH62">
            <v>471</v>
          </cell>
          <cell r="AI62">
            <v>474</v>
          </cell>
          <cell r="AJ62">
            <v>467</v>
          </cell>
          <cell r="AK62">
            <v>467</v>
          </cell>
          <cell r="AL62">
            <v>470</v>
          </cell>
          <cell r="AM62">
            <v>1368</v>
          </cell>
          <cell r="AN62">
            <v>1333</v>
          </cell>
          <cell r="AO62">
            <v>1561</v>
          </cell>
          <cell r="AP62">
            <v>4768</v>
          </cell>
          <cell r="AQ62">
            <v>4050</v>
          </cell>
          <cell r="AR62">
            <v>4059</v>
          </cell>
          <cell r="AS62">
            <v>4069</v>
          </cell>
          <cell r="AT62">
            <v>4090</v>
          </cell>
          <cell r="AU62">
            <v>4089</v>
          </cell>
          <cell r="AV62">
            <v>4101</v>
          </cell>
          <cell r="AW62">
            <v>4093</v>
          </cell>
          <cell r="AX62">
            <v>4819</v>
          </cell>
          <cell r="AY62" t="str">
            <v>11x.   Vklady a prijaté úvery v CM</v>
          </cell>
          <cell r="AZ62">
            <v>3563</v>
          </cell>
          <cell r="BA62">
            <v>3555</v>
          </cell>
        </row>
        <row r="63">
          <cell r="A63">
            <v>63</v>
          </cell>
          <cell r="B63" t="str">
            <v>                     nad 2 roky</v>
          </cell>
          <cell r="C63">
            <v>2054</v>
          </cell>
          <cell r="D63">
            <v>2024</v>
          </cell>
          <cell r="E63">
            <v>2075</v>
          </cell>
          <cell r="F63">
            <v>1526</v>
          </cell>
          <cell r="G63">
            <v>1504</v>
          </cell>
          <cell r="H63">
            <v>1458</v>
          </cell>
          <cell r="I63">
            <v>1056</v>
          </cell>
          <cell r="J63">
            <v>1047</v>
          </cell>
          <cell r="K63">
            <v>1050</v>
          </cell>
          <cell r="L63">
            <v>1054</v>
          </cell>
          <cell r="M63">
            <v>832</v>
          </cell>
          <cell r="N63">
            <v>833</v>
          </cell>
          <cell r="O63">
            <v>822</v>
          </cell>
          <cell r="P63">
            <v>820</v>
          </cell>
          <cell r="Q63">
            <v>828</v>
          </cell>
          <cell r="R63">
            <v>822</v>
          </cell>
          <cell r="S63">
            <v>829</v>
          </cell>
          <cell r="T63">
            <v>843</v>
          </cell>
          <cell r="U63">
            <v>845</v>
          </cell>
          <cell r="V63">
            <v>1298</v>
          </cell>
          <cell r="W63">
            <v>1286</v>
          </cell>
          <cell r="X63">
            <v>1107</v>
          </cell>
          <cell r="Y63">
            <v>1079</v>
          </cell>
          <cell r="Z63">
            <v>1051</v>
          </cell>
          <cell r="AA63">
            <v>1072</v>
          </cell>
          <cell r="AB63">
            <v>1048</v>
          </cell>
          <cell r="AC63">
            <v>1015</v>
          </cell>
          <cell r="AD63">
            <v>1023</v>
          </cell>
          <cell r="AE63">
            <v>1036</v>
          </cell>
          <cell r="AF63">
            <v>1028</v>
          </cell>
          <cell r="AG63">
            <v>1019</v>
          </cell>
          <cell r="AH63">
            <v>1026</v>
          </cell>
          <cell r="AI63">
            <v>1030</v>
          </cell>
          <cell r="AJ63">
            <v>1014</v>
          </cell>
          <cell r="AK63">
            <v>1014</v>
          </cell>
          <cell r="AL63">
            <v>1021</v>
          </cell>
          <cell r="AM63">
            <v>1023</v>
          </cell>
          <cell r="AN63">
            <v>997</v>
          </cell>
          <cell r="AO63">
            <v>991</v>
          </cell>
          <cell r="AP63">
            <v>980</v>
          </cell>
          <cell r="AQ63">
            <v>919</v>
          </cell>
          <cell r="AR63">
            <v>921</v>
          </cell>
          <cell r="AS63">
            <v>924</v>
          </cell>
          <cell r="AT63">
            <v>921</v>
          </cell>
          <cell r="AU63">
            <v>921</v>
          </cell>
          <cell r="AV63">
            <v>924</v>
          </cell>
          <cell r="AW63">
            <v>922</v>
          </cell>
          <cell r="AX63">
            <v>916</v>
          </cell>
          <cell r="AY63" t="str">
            <v>11x.1  Vklady splatné na požiadanie v CM</v>
          </cell>
          <cell r="AZ63">
            <v>1118</v>
          </cell>
          <cell r="BA63">
            <v>998</v>
          </cell>
        </row>
        <row r="64">
          <cell r="A64">
            <v>64</v>
          </cell>
          <cell r="B64" t="str">
            <v>11e.3  S výpovednou lehotou v EUR</v>
          </cell>
          <cell r="C64">
            <v>7637</v>
          </cell>
          <cell r="D64">
            <v>7755</v>
          </cell>
          <cell r="E64">
            <v>6270</v>
          </cell>
          <cell r="F64">
            <v>6721</v>
          </cell>
          <cell r="G64">
            <v>7151</v>
          </cell>
          <cell r="H64">
            <v>6898</v>
          </cell>
          <cell r="I64">
            <v>6775</v>
          </cell>
          <cell r="J64">
            <v>7011</v>
          </cell>
          <cell r="K64">
            <v>667</v>
          </cell>
          <cell r="L64">
            <v>654</v>
          </cell>
          <cell r="M64">
            <v>1388</v>
          </cell>
          <cell r="N64">
            <v>1393</v>
          </cell>
          <cell r="O64">
            <v>1374</v>
          </cell>
          <cell r="P64">
            <v>1440</v>
          </cell>
          <cell r="Q64">
            <v>1531</v>
          </cell>
          <cell r="R64">
            <v>1609</v>
          </cell>
          <cell r="S64">
            <v>1622</v>
          </cell>
          <cell r="T64">
            <v>885</v>
          </cell>
          <cell r="U64">
            <v>881</v>
          </cell>
          <cell r="V64">
            <v>873</v>
          </cell>
          <cell r="W64">
            <v>862</v>
          </cell>
          <cell r="X64">
            <v>865</v>
          </cell>
          <cell r="Y64">
            <v>262</v>
          </cell>
          <cell r="Z64">
            <v>255</v>
          </cell>
          <cell r="AA64">
            <v>261</v>
          </cell>
          <cell r="AB64">
            <v>254</v>
          </cell>
          <cell r="AC64">
            <v>246</v>
          </cell>
          <cell r="AD64">
            <v>3532</v>
          </cell>
          <cell r="AE64">
            <v>235</v>
          </cell>
          <cell r="AF64">
            <v>252</v>
          </cell>
          <cell r="AG64">
            <v>246</v>
          </cell>
          <cell r="AH64">
            <v>212</v>
          </cell>
          <cell r="AI64">
            <v>214</v>
          </cell>
          <cell r="AJ64">
            <v>230</v>
          </cell>
          <cell r="AK64">
            <v>229</v>
          </cell>
          <cell r="AL64">
            <v>195</v>
          </cell>
          <cell r="AM64">
            <v>197</v>
          </cell>
          <cell r="AN64">
            <v>193</v>
          </cell>
          <cell r="AO64">
            <v>220</v>
          </cell>
          <cell r="AP64">
            <v>135</v>
          </cell>
          <cell r="AQ64">
            <v>113</v>
          </cell>
          <cell r="AR64">
            <v>165</v>
          </cell>
          <cell r="AS64">
            <v>189</v>
          </cell>
          <cell r="AT64">
            <v>188</v>
          </cell>
          <cell r="AU64">
            <v>189</v>
          </cell>
          <cell r="AV64">
            <v>189</v>
          </cell>
          <cell r="AW64">
            <v>189</v>
          </cell>
          <cell r="AX64">
            <v>189</v>
          </cell>
          <cell r="AY64" t="str">
            <v>11x.2  Vklady s dohodnutou splatnosťou v CM        </v>
          </cell>
          <cell r="AZ64">
            <v>2442</v>
          </cell>
          <cell r="BA64">
            <v>2555</v>
          </cell>
        </row>
        <row r="65">
          <cell r="A65">
            <v>65</v>
          </cell>
          <cell r="B65" t="str">
            <v>          v tom:  do 3 mesiacov vrátane</v>
          </cell>
          <cell r="C65">
            <v>6073</v>
          </cell>
          <cell r="D65">
            <v>6201</v>
          </cell>
          <cell r="E65">
            <v>5665</v>
          </cell>
          <cell r="F65">
            <v>6103</v>
          </cell>
          <cell r="G65">
            <v>6578</v>
          </cell>
          <cell r="H65">
            <v>6426</v>
          </cell>
          <cell r="I65">
            <v>6294</v>
          </cell>
          <cell r="J65">
            <v>6691</v>
          </cell>
          <cell r="K65">
            <v>345</v>
          </cell>
          <cell r="L65">
            <v>328</v>
          </cell>
          <cell r="M65">
            <v>1073</v>
          </cell>
          <cell r="N65">
            <v>1075</v>
          </cell>
          <cell r="O65">
            <v>1060</v>
          </cell>
          <cell r="P65">
            <v>1126</v>
          </cell>
          <cell r="Q65">
            <v>1214</v>
          </cell>
          <cell r="R65">
            <v>1295</v>
          </cell>
          <cell r="S65">
            <v>1305</v>
          </cell>
          <cell r="T65">
            <v>563</v>
          </cell>
          <cell r="U65">
            <v>561</v>
          </cell>
          <cell r="V65">
            <v>554</v>
          </cell>
          <cell r="W65">
            <v>548</v>
          </cell>
          <cell r="X65">
            <v>556</v>
          </cell>
          <cell r="Y65">
            <v>132</v>
          </cell>
          <cell r="Z65">
            <v>127</v>
          </cell>
          <cell r="AA65">
            <v>131</v>
          </cell>
          <cell r="AB65">
            <v>127</v>
          </cell>
          <cell r="AC65">
            <v>123</v>
          </cell>
          <cell r="AD65">
            <v>3370</v>
          </cell>
          <cell r="AE65">
            <v>71</v>
          </cell>
          <cell r="AF65">
            <v>87</v>
          </cell>
          <cell r="AG65">
            <v>86</v>
          </cell>
          <cell r="AH65">
            <v>89</v>
          </cell>
          <cell r="AI65">
            <v>89</v>
          </cell>
          <cell r="AJ65">
            <v>104</v>
          </cell>
          <cell r="AK65">
            <v>102</v>
          </cell>
          <cell r="AL65">
            <v>103</v>
          </cell>
          <cell r="AM65">
            <v>105</v>
          </cell>
          <cell r="AN65">
            <v>102</v>
          </cell>
          <cell r="AO65">
            <v>128</v>
          </cell>
          <cell r="AP65">
            <v>45</v>
          </cell>
          <cell r="AQ65">
            <v>29</v>
          </cell>
          <cell r="AR65">
            <v>29</v>
          </cell>
          <cell r="AS65">
            <v>30</v>
          </cell>
          <cell r="AT65">
            <v>30</v>
          </cell>
          <cell r="AU65">
            <v>30</v>
          </cell>
          <cell r="AV65">
            <v>30</v>
          </cell>
          <cell r="AW65">
            <v>30</v>
          </cell>
          <cell r="AX65">
            <v>31</v>
          </cell>
          <cell r="AY65" t="str">
            <v>         v tom: do 1 roka vrátane</v>
          </cell>
          <cell r="AZ65">
            <v>2442</v>
          </cell>
          <cell r="BA65">
            <v>2555</v>
          </cell>
        </row>
        <row r="66">
          <cell r="A66">
            <v>66</v>
          </cell>
          <cell r="B66" t="str">
            <v>                       nad 3 mesiace</v>
          </cell>
          <cell r="C66">
            <v>1564</v>
          </cell>
          <cell r="D66">
            <v>1554</v>
          </cell>
          <cell r="E66">
            <v>605</v>
          </cell>
          <cell r="F66">
            <v>618</v>
          </cell>
          <cell r="G66">
            <v>573</v>
          </cell>
          <cell r="H66">
            <v>472</v>
          </cell>
          <cell r="I66">
            <v>481</v>
          </cell>
          <cell r="J66">
            <v>320</v>
          </cell>
          <cell r="K66">
            <v>322</v>
          </cell>
          <cell r="L66">
            <v>326</v>
          </cell>
          <cell r="M66">
            <v>315</v>
          </cell>
          <cell r="N66">
            <v>318</v>
          </cell>
          <cell r="O66">
            <v>314</v>
          </cell>
          <cell r="P66">
            <v>314</v>
          </cell>
          <cell r="Q66">
            <v>317</v>
          </cell>
          <cell r="R66">
            <v>314</v>
          </cell>
          <cell r="S66">
            <v>317</v>
          </cell>
          <cell r="T66">
            <v>322</v>
          </cell>
          <cell r="U66">
            <v>320</v>
          </cell>
          <cell r="V66">
            <v>319</v>
          </cell>
          <cell r="W66">
            <v>314</v>
          </cell>
          <cell r="X66">
            <v>309</v>
          </cell>
          <cell r="Y66">
            <v>130</v>
          </cell>
          <cell r="Z66">
            <v>128</v>
          </cell>
          <cell r="AA66">
            <v>130</v>
          </cell>
          <cell r="AB66">
            <v>127</v>
          </cell>
          <cell r="AC66">
            <v>123</v>
          </cell>
          <cell r="AD66">
            <v>162</v>
          </cell>
          <cell r="AE66">
            <v>164</v>
          </cell>
          <cell r="AF66">
            <v>165</v>
          </cell>
          <cell r="AG66">
            <v>160</v>
          </cell>
          <cell r="AH66">
            <v>123</v>
          </cell>
          <cell r="AI66">
            <v>125</v>
          </cell>
          <cell r="AJ66">
            <v>126</v>
          </cell>
          <cell r="AK66">
            <v>127</v>
          </cell>
          <cell r="AL66">
            <v>92</v>
          </cell>
          <cell r="AM66">
            <v>92</v>
          </cell>
          <cell r="AN66">
            <v>91</v>
          </cell>
          <cell r="AO66">
            <v>92</v>
          </cell>
          <cell r="AP66">
            <v>90</v>
          </cell>
          <cell r="AQ66">
            <v>84</v>
          </cell>
          <cell r="AR66">
            <v>136</v>
          </cell>
          <cell r="AS66">
            <v>159</v>
          </cell>
          <cell r="AT66">
            <v>158</v>
          </cell>
          <cell r="AU66">
            <v>159</v>
          </cell>
          <cell r="AV66">
            <v>159</v>
          </cell>
          <cell r="AW66">
            <v>159</v>
          </cell>
          <cell r="AX66">
            <v>158</v>
          </cell>
          <cell r="AY66" t="str">
            <v>                     od 1 do 2 rokov vrátane</v>
          </cell>
          <cell r="AZ66">
            <v>0</v>
          </cell>
          <cell r="BA66">
            <v>0</v>
          </cell>
        </row>
        <row r="67">
          <cell r="A67">
            <v>67</v>
          </cell>
          <cell r="B67" t="str">
            <v>11e.4  Repo obchody v EUR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 t="str">
            <v>                     nad 2 roky</v>
          </cell>
          <cell r="AZ67">
            <v>0</v>
          </cell>
          <cell r="BA67">
            <v>0</v>
          </cell>
        </row>
        <row r="68">
          <cell r="A68">
            <v>68</v>
          </cell>
          <cell r="B68" t="str">
            <v>11x.   Vklady a prijaté úvery
            v ostatných cudzích menách </v>
          </cell>
          <cell r="C68">
            <v>87970</v>
          </cell>
          <cell r="D68">
            <v>91695</v>
          </cell>
          <cell r="E68">
            <v>90604</v>
          </cell>
          <cell r="F68">
            <v>80210</v>
          </cell>
          <cell r="G68">
            <v>91235</v>
          </cell>
          <cell r="H68">
            <v>70005</v>
          </cell>
          <cell r="I68">
            <v>67391</v>
          </cell>
          <cell r="J68">
            <v>55269</v>
          </cell>
          <cell r="K68">
            <v>59156</v>
          </cell>
          <cell r="L68">
            <v>59871</v>
          </cell>
          <cell r="M68">
            <v>57282</v>
          </cell>
          <cell r="N68">
            <v>56991</v>
          </cell>
          <cell r="O68">
            <v>55887</v>
          </cell>
          <cell r="P68">
            <v>55876</v>
          </cell>
          <cell r="Q68">
            <v>56003</v>
          </cell>
          <cell r="R68">
            <v>49226</v>
          </cell>
          <cell r="S68">
            <v>45526</v>
          </cell>
          <cell r="T68">
            <v>45920</v>
          </cell>
          <cell r="U68">
            <v>46732</v>
          </cell>
          <cell r="V68">
            <v>46121</v>
          </cell>
          <cell r="W68">
            <v>46510</v>
          </cell>
          <cell r="X68">
            <v>45711</v>
          </cell>
          <cell r="Y68">
            <v>42034</v>
          </cell>
          <cell r="Z68">
            <v>44396</v>
          </cell>
          <cell r="AA68">
            <v>48223</v>
          </cell>
          <cell r="AB68">
            <v>50711</v>
          </cell>
          <cell r="AC68">
            <v>51570</v>
          </cell>
          <cell r="AD68">
            <v>66919</v>
          </cell>
          <cell r="AE68">
            <v>88609</v>
          </cell>
          <cell r="AF68">
            <v>91266</v>
          </cell>
          <cell r="AG68">
            <v>91533</v>
          </cell>
          <cell r="AH68">
            <v>80015</v>
          </cell>
          <cell r="AI68">
            <v>73046</v>
          </cell>
          <cell r="AJ68">
            <v>70976</v>
          </cell>
          <cell r="AK68">
            <v>106995</v>
          </cell>
          <cell r="AL68">
            <v>106559</v>
          </cell>
          <cell r="AM68">
            <v>108689</v>
          </cell>
          <cell r="AN68">
            <v>96956</v>
          </cell>
          <cell r="AO68">
            <v>90830</v>
          </cell>
          <cell r="AP68">
            <v>105098</v>
          </cell>
          <cell r="AQ68">
            <v>100578</v>
          </cell>
          <cell r="AR68">
            <v>113762</v>
          </cell>
          <cell r="AS68">
            <v>118958</v>
          </cell>
          <cell r="AT68">
            <v>121112</v>
          </cell>
          <cell r="AU68">
            <v>119633</v>
          </cell>
          <cell r="AV68">
            <v>133401</v>
          </cell>
          <cell r="AW68">
            <v>134334</v>
          </cell>
          <cell r="AX68">
            <v>107753</v>
          </cell>
          <cell r="AY68" t="str">
            <v>11x.3  Vklady s výpovednou lehotou  v CM</v>
          </cell>
          <cell r="AZ68">
            <v>3</v>
          </cell>
          <cell r="BA68">
            <v>2</v>
          </cell>
        </row>
        <row r="69">
          <cell r="A69">
            <v>69</v>
          </cell>
          <cell r="B69" t="str">
            <v>11x.1  Vklady splatné na požiadanie
           v ostatných cudzích menách</v>
          </cell>
          <cell r="C69">
            <v>46586</v>
          </cell>
          <cell r="D69">
            <v>48202</v>
          </cell>
          <cell r="E69">
            <v>45503</v>
          </cell>
          <cell r="F69">
            <v>32597</v>
          </cell>
          <cell r="G69">
            <v>43146</v>
          </cell>
          <cell r="H69">
            <v>47314</v>
          </cell>
          <cell r="I69">
            <v>44917</v>
          </cell>
          <cell r="J69">
            <v>32765</v>
          </cell>
          <cell r="K69">
            <v>36763</v>
          </cell>
          <cell r="L69">
            <v>31461</v>
          </cell>
          <cell r="M69">
            <v>32828</v>
          </cell>
          <cell r="N69">
            <v>28312</v>
          </cell>
          <cell r="O69">
            <v>28216</v>
          </cell>
          <cell r="P69">
            <v>28109</v>
          </cell>
          <cell r="Q69">
            <v>29493</v>
          </cell>
          <cell r="R69">
            <v>26878</v>
          </cell>
          <cell r="S69">
            <v>20908</v>
          </cell>
          <cell r="T69">
            <v>20027</v>
          </cell>
          <cell r="U69">
            <v>24539</v>
          </cell>
          <cell r="V69">
            <v>18359</v>
          </cell>
          <cell r="W69">
            <v>19726</v>
          </cell>
          <cell r="X69">
            <v>19900</v>
          </cell>
          <cell r="Y69">
            <v>17377</v>
          </cell>
          <cell r="Z69">
            <v>19188</v>
          </cell>
          <cell r="AA69">
            <v>16859</v>
          </cell>
          <cell r="AB69">
            <v>17569</v>
          </cell>
          <cell r="AC69">
            <v>18405</v>
          </cell>
          <cell r="AD69">
            <v>19236</v>
          </cell>
          <cell r="AE69">
            <v>17640</v>
          </cell>
          <cell r="AF69">
            <v>19212</v>
          </cell>
          <cell r="AG69">
            <v>43276</v>
          </cell>
          <cell r="AH69">
            <v>24231</v>
          </cell>
          <cell r="AI69">
            <v>17223</v>
          </cell>
          <cell r="AJ69">
            <v>19542</v>
          </cell>
          <cell r="AK69">
            <v>17633</v>
          </cell>
          <cell r="AL69">
            <v>17131</v>
          </cell>
          <cell r="AM69">
            <v>16832</v>
          </cell>
          <cell r="AN69">
            <v>16480</v>
          </cell>
          <cell r="AO69">
            <v>18186</v>
          </cell>
          <cell r="AP69">
            <v>26762</v>
          </cell>
          <cell r="AQ69">
            <v>27224</v>
          </cell>
          <cell r="AR69">
            <v>42758</v>
          </cell>
          <cell r="AS69">
            <v>41996</v>
          </cell>
          <cell r="AT69">
            <v>44299</v>
          </cell>
          <cell r="AU69">
            <v>33788</v>
          </cell>
          <cell r="AV69">
            <v>39480</v>
          </cell>
          <cell r="AW69">
            <v>43658</v>
          </cell>
          <cell r="AX69">
            <v>33180</v>
          </cell>
          <cell r="AY69" t="str">
            <v>          v tom:  do 3 mesiacov vrátane</v>
          </cell>
          <cell r="AZ69">
            <v>1</v>
          </cell>
          <cell r="BA69">
            <v>0</v>
          </cell>
        </row>
        <row r="70">
          <cell r="A70">
            <v>70</v>
          </cell>
          <cell r="B70" t="str">
            <v>11x.2  S dohodnutou splatnosťou
           v ostatných cudzích menách</v>
          </cell>
          <cell r="C70">
            <v>37140</v>
          </cell>
          <cell r="D70">
            <v>39704</v>
          </cell>
          <cell r="E70">
            <v>42313</v>
          </cell>
          <cell r="F70">
            <v>43700</v>
          </cell>
          <cell r="G70">
            <v>41550</v>
          </cell>
          <cell r="H70">
            <v>18590</v>
          </cell>
          <cell r="I70">
            <v>18300</v>
          </cell>
          <cell r="J70">
            <v>18436</v>
          </cell>
          <cell r="K70">
            <v>18602</v>
          </cell>
          <cell r="L70">
            <v>24788</v>
          </cell>
          <cell r="M70">
            <v>20996</v>
          </cell>
          <cell r="N70">
            <v>24635</v>
          </cell>
          <cell r="O70">
            <v>24195</v>
          </cell>
          <cell r="P70">
            <v>24594</v>
          </cell>
          <cell r="Q70">
            <v>23599</v>
          </cell>
          <cell r="R70">
            <v>19272</v>
          </cell>
          <cell r="S70">
            <v>21268</v>
          </cell>
          <cell r="T70">
            <v>22364</v>
          </cell>
          <cell r="U70">
            <v>18688</v>
          </cell>
          <cell r="V70">
            <v>24290</v>
          </cell>
          <cell r="W70">
            <v>23280</v>
          </cell>
          <cell r="X70">
            <v>22556</v>
          </cell>
          <cell r="Y70">
            <v>24555</v>
          </cell>
          <cell r="Z70">
            <v>25108</v>
          </cell>
          <cell r="AA70">
            <v>31260</v>
          </cell>
          <cell r="AB70">
            <v>33043</v>
          </cell>
          <cell r="AC70">
            <v>33069</v>
          </cell>
          <cell r="AD70">
            <v>47590</v>
          </cell>
          <cell r="AE70">
            <v>70872</v>
          </cell>
          <cell r="AF70">
            <v>71959</v>
          </cell>
          <cell r="AG70">
            <v>48164</v>
          </cell>
          <cell r="AH70">
            <v>55689</v>
          </cell>
          <cell r="AI70">
            <v>55748</v>
          </cell>
          <cell r="AJ70">
            <v>51362</v>
          </cell>
          <cell r="AK70">
            <v>89291</v>
          </cell>
          <cell r="AL70">
            <v>89356</v>
          </cell>
          <cell r="AM70">
            <v>91785</v>
          </cell>
          <cell r="AN70">
            <v>80407</v>
          </cell>
          <cell r="AO70">
            <v>72579</v>
          </cell>
          <cell r="AP70">
            <v>78271</v>
          </cell>
          <cell r="AQ70">
            <v>73292</v>
          </cell>
          <cell r="AR70">
            <v>70942</v>
          </cell>
          <cell r="AS70">
            <v>76900</v>
          </cell>
          <cell r="AT70">
            <v>76748</v>
          </cell>
          <cell r="AU70">
            <v>85778</v>
          </cell>
          <cell r="AV70">
            <v>93847</v>
          </cell>
          <cell r="AW70">
            <v>90602</v>
          </cell>
          <cell r="AX70">
            <v>74504</v>
          </cell>
          <cell r="AY70" t="str">
            <v>                       nad 3 mesiace</v>
          </cell>
          <cell r="AZ70">
            <v>2</v>
          </cell>
          <cell r="BA70">
            <v>2</v>
          </cell>
        </row>
        <row r="71">
          <cell r="A71">
            <v>71</v>
          </cell>
          <cell r="B71" t="str">
            <v>         v tom: do 1 roka vrátane</v>
          </cell>
          <cell r="C71">
            <v>36957</v>
          </cell>
          <cell r="D71">
            <v>39523</v>
          </cell>
          <cell r="E71">
            <v>42127</v>
          </cell>
          <cell r="F71">
            <v>43508</v>
          </cell>
          <cell r="G71">
            <v>41362</v>
          </cell>
          <cell r="H71">
            <v>18590</v>
          </cell>
          <cell r="I71">
            <v>18300</v>
          </cell>
          <cell r="J71">
            <v>18436</v>
          </cell>
          <cell r="K71">
            <v>18602</v>
          </cell>
          <cell r="L71">
            <v>24586</v>
          </cell>
          <cell r="M71">
            <v>20795</v>
          </cell>
          <cell r="N71">
            <v>24434</v>
          </cell>
          <cell r="O71">
            <v>24001</v>
          </cell>
          <cell r="P71">
            <v>24396</v>
          </cell>
          <cell r="Q71">
            <v>23403</v>
          </cell>
          <cell r="R71">
            <v>19083</v>
          </cell>
          <cell r="S71">
            <v>21084</v>
          </cell>
          <cell r="T71">
            <v>22172</v>
          </cell>
          <cell r="U71">
            <v>18499</v>
          </cell>
          <cell r="V71">
            <v>24105</v>
          </cell>
          <cell r="W71">
            <v>23095</v>
          </cell>
          <cell r="X71">
            <v>22556</v>
          </cell>
          <cell r="Y71">
            <v>24555</v>
          </cell>
          <cell r="Z71">
            <v>25108</v>
          </cell>
          <cell r="AA71">
            <v>31260</v>
          </cell>
          <cell r="AB71">
            <v>33043</v>
          </cell>
          <cell r="AC71">
            <v>33069</v>
          </cell>
          <cell r="AD71">
            <v>47590</v>
          </cell>
          <cell r="AE71">
            <v>70872</v>
          </cell>
          <cell r="AF71">
            <v>71959</v>
          </cell>
          <cell r="AG71">
            <v>48164</v>
          </cell>
          <cell r="AH71">
            <v>55689</v>
          </cell>
          <cell r="AI71">
            <v>55748</v>
          </cell>
          <cell r="AJ71">
            <v>51362</v>
          </cell>
          <cell r="AK71">
            <v>89291</v>
          </cell>
          <cell r="AL71">
            <v>89356</v>
          </cell>
          <cell r="AM71">
            <v>91785</v>
          </cell>
          <cell r="AN71">
            <v>80407</v>
          </cell>
          <cell r="AO71">
            <v>72579</v>
          </cell>
          <cell r="AP71">
            <v>78271</v>
          </cell>
          <cell r="AQ71">
            <v>73292</v>
          </cell>
          <cell r="AR71">
            <v>70942</v>
          </cell>
          <cell r="AS71">
            <v>75178</v>
          </cell>
          <cell r="AT71">
            <v>76748</v>
          </cell>
          <cell r="AU71">
            <v>85778</v>
          </cell>
          <cell r="AV71">
            <v>93847</v>
          </cell>
          <cell r="AW71">
            <v>90602</v>
          </cell>
          <cell r="AX71">
            <v>74504</v>
          </cell>
          <cell r="AY71" t="str">
            <v>11x.4  Repo obchody v CM</v>
          </cell>
          <cell r="AZ71">
            <v>0</v>
          </cell>
          <cell r="BA71">
            <v>0</v>
          </cell>
        </row>
        <row r="72">
          <cell r="A72">
            <v>72</v>
          </cell>
          <cell r="B72" t="str">
            <v>                     od 1 do 2 rokov vrátane</v>
          </cell>
          <cell r="C72">
            <v>183</v>
          </cell>
          <cell r="D72">
            <v>181</v>
          </cell>
          <cell r="E72">
            <v>186</v>
          </cell>
          <cell r="F72">
            <v>192</v>
          </cell>
          <cell r="G72">
            <v>188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202</v>
          </cell>
          <cell r="M72">
            <v>201</v>
          </cell>
          <cell r="N72">
            <v>201</v>
          </cell>
          <cell r="O72">
            <v>194</v>
          </cell>
          <cell r="P72">
            <v>198</v>
          </cell>
          <cell r="Q72">
            <v>196</v>
          </cell>
          <cell r="R72">
            <v>189</v>
          </cell>
          <cell r="S72">
            <v>184</v>
          </cell>
          <cell r="T72">
            <v>192</v>
          </cell>
          <cell r="U72">
            <v>189</v>
          </cell>
          <cell r="V72">
            <v>185</v>
          </cell>
          <cell r="W72">
            <v>185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1722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A73">
            <v>73</v>
          </cell>
          <cell r="B73" t="str">
            <v>                     nad 2 roky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A74">
            <v>74</v>
          </cell>
          <cell r="B74" t="str">
            <v>11x.3  S výpovednou lehotou
          v ostatných cudzích menách</v>
          </cell>
          <cell r="C74">
            <v>4244</v>
          </cell>
          <cell r="D74">
            <v>3789</v>
          </cell>
          <cell r="E74">
            <v>2788</v>
          </cell>
          <cell r="F74">
            <v>3913</v>
          </cell>
          <cell r="G74">
            <v>6539</v>
          </cell>
          <cell r="H74">
            <v>4101</v>
          </cell>
          <cell r="I74">
            <v>4174</v>
          </cell>
          <cell r="J74">
            <v>4068</v>
          </cell>
          <cell r="K74">
            <v>3791</v>
          </cell>
          <cell r="L74">
            <v>3622</v>
          </cell>
          <cell r="M74">
            <v>3458</v>
          </cell>
          <cell r="N74">
            <v>4044</v>
          </cell>
          <cell r="O74">
            <v>3476</v>
          </cell>
          <cell r="P74">
            <v>3173</v>
          </cell>
          <cell r="Q74">
            <v>2911</v>
          </cell>
          <cell r="R74">
            <v>3076</v>
          </cell>
          <cell r="S74">
            <v>3350</v>
          </cell>
          <cell r="T74">
            <v>3529</v>
          </cell>
          <cell r="U74">
            <v>3505</v>
          </cell>
          <cell r="V74">
            <v>3472</v>
          </cell>
          <cell r="W74">
            <v>3504</v>
          </cell>
          <cell r="X74">
            <v>3255</v>
          </cell>
          <cell r="Y74">
            <v>102</v>
          </cell>
          <cell r="Z74">
            <v>100</v>
          </cell>
          <cell r="AA74">
            <v>104</v>
          </cell>
          <cell r="AB74">
            <v>99</v>
          </cell>
          <cell r="AC74">
            <v>96</v>
          </cell>
          <cell r="AD74">
            <v>93</v>
          </cell>
          <cell r="AE74">
            <v>97</v>
          </cell>
          <cell r="AF74">
            <v>95</v>
          </cell>
          <cell r="AG74">
            <v>93</v>
          </cell>
          <cell r="AH74">
            <v>95</v>
          </cell>
          <cell r="AI74">
            <v>75</v>
          </cell>
          <cell r="AJ74">
            <v>72</v>
          </cell>
          <cell r="AK74">
            <v>71</v>
          </cell>
          <cell r="AL74">
            <v>72</v>
          </cell>
          <cell r="AM74">
            <v>72</v>
          </cell>
          <cell r="AN74">
            <v>69</v>
          </cell>
          <cell r="AO74">
            <v>65</v>
          </cell>
          <cell r="AP74">
            <v>65</v>
          </cell>
          <cell r="AQ74">
            <v>62</v>
          </cell>
          <cell r="AR74">
            <v>62</v>
          </cell>
          <cell r="AS74">
            <v>62</v>
          </cell>
          <cell r="AT74">
            <v>65</v>
          </cell>
          <cell r="AU74">
            <v>67</v>
          </cell>
          <cell r="AV74">
            <v>74</v>
          </cell>
          <cell r="AW74">
            <v>74</v>
          </cell>
          <cell r="AX74">
            <v>69</v>
          </cell>
        </row>
        <row r="75">
          <cell r="A75">
            <v>75</v>
          </cell>
          <cell r="B75" t="str">
            <v>          v tom:  do 3 mesiacov vrátane</v>
          </cell>
          <cell r="C75">
            <v>4173</v>
          </cell>
          <cell r="D75">
            <v>3721</v>
          </cell>
          <cell r="E75">
            <v>2717</v>
          </cell>
          <cell r="F75">
            <v>3839</v>
          </cell>
          <cell r="G75">
            <v>6464</v>
          </cell>
          <cell r="H75">
            <v>4024</v>
          </cell>
          <cell r="I75">
            <v>4096</v>
          </cell>
          <cell r="J75">
            <v>3991</v>
          </cell>
          <cell r="K75">
            <v>3714</v>
          </cell>
          <cell r="L75">
            <v>3545</v>
          </cell>
          <cell r="M75">
            <v>3381</v>
          </cell>
          <cell r="N75">
            <v>3966</v>
          </cell>
          <cell r="O75">
            <v>3400</v>
          </cell>
          <cell r="P75">
            <v>3096</v>
          </cell>
          <cell r="Q75">
            <v>2836</v>
          </cell>
          <cell r="R75">
            <v>3003</v>
          </cell>
          <cell r="S75">
            <v>3279</v>
          </cell>
          <cell r="T75">
            <v>3455</v>
          </cell>
          <cell r="U75">
            <v>3432</v>
          </cell>
          <cell r="V75">
            <v>3401</v>
          </cell>
          <cell r="W75">
            <v>3433</v>
          </cell>
          <cell r="X75">
            <v>3185</v>
          </cell>
          <cell r="Y75">
            <v>37</v>
          </cell>
          <cell r="Z75">
            <v>36</v>
          </cell>
          <cell r="AA75">
            <v>37</v>
          </cell>
          <cell r="AB75">
            <v>35</v>
          </cell>
          <cell r="AC75">
            <v>34</v>
          </cell>
          <cell r="AD75">
            <v>33</v>
          </cell>
          <cell r="AE75">
            <v>34</v>
          </cell>
          <cell r="AF75">
            <v>34</v>
          </cell>
          <cell r="AG75">
            <v>33</v>
          </cell>
          <cell r="AH75">
            <v>33</v>
          </cell>
          <cell r="AI75">
            <v>32</v>
          </cell>
          <cell r="AJ75">
            <v>31</v>
          </cell>
          <cell r="AK75">
            <v>31</v>
          </cell>
          <cell r="AL75">
            <v>31</v>
          </cell>
          <cell r="AM75">
            <v>31</v>
          </cell>
          <cell r="AN75">
            <v>30</v>
          </cell>
          <cell r="AO75">
            <v>28</v>
          </cell>
          <cell r="AP75">
            <v>28</v>
          </cell>
          <cell r="AQ75">
            <v>27</v>
          </cell>
          <cell r="AR75">
            <v>26</v>
          </cell>
          <cell r="AS75">
            <v>27</v>
          </cell>
          <cell r="AT75">
            <v>28</v>
          </cell>
          <cell r="AU75">
            <v>29</v>
          </cell>
          <cell r="AV75">
            <v>32</v>
          </cell>
          <cell r="AW75">
            <v>32</v>
          </cell>
          <cell r="AX75">
            <v>30</v>
          </cell>
        </row>
        <row r="76">
          <cell r="A76">
            <v>76</v>
          </cell>
          <cell r="B76" t="str">
            <v>                       nad 3 mesiace</v>
          </cell>
          <cell r="C76">
            <v>71</v>
          </cell>
          <cell r="D76">
            <v>68</v>
          </cell>
          <cell r="E76">
            <v>71</v>
          </cell>
          <cell r="F76">
            <v>74</v>
          </cell>
          <cell r="G76">
            <v>75</v>
          </cell>
          <cell r="H76">
            <v>77</v>
          </cell>
          <cell r="I76">
            <v>78</v>
          </cell>
          <cell r="J76">
            <v>77</v>
          </cell>
          <cell r="K76">
            <v>77</v>
          </cell>
          <cell r="L76">
            <v>77</v>
          </cell>
          <cell r="M76">
            <v>77</v>
          </cell>
          <cell r="N76">
            <v>78</v>
          </cell>
          <cell r="O76">
            <v>76</v>
          </cell>
          <cell r="P76">
            <v>77</v>
          </cell>
          <cell r="Q76">
            <v>75</v>
          </cell>
          <cell r="R76">
            <v>73</v>
          </cell>
          <cell r="S76">
            <v>71</v>
          </cell>
          <cell r="T76">
            <v>74</v>
          </cell>
          <cell r="U76">
            <v>73</v>
          </cell>
          <cell r="V76">
            <v>71</v>
          </cell>
          <cell r="W76">
            <v>71</v>
          </cell>
          <cell r="X76">
            <v>70</v>
          </cell>
          <cell r="Y76">
            <v>65</v>
          </cell>
          <cell r="Z76">
            <v>64</v>
          </cell>
          <cell r="AA76">
            <v>67</v>
          </cell>
          <cell r="AB76">
            <v>64</v>
          </cell>
          <cell r="AC76">
            <v>62</v>
          </cell>
          <cell r="AD76">
            <v>60</v>
          </cell>
          <cell r="AE76">
            <v>63</v>
          </cell>
          <cell r="AF76">
            <v>61</v>
          </cell>
          <cell r="AG76">
            <v>60</v>
          </cell>
          <cell r="AH76">
            <v>62</v>
          </cell>
          <cell r="AI76">
            <v>43</v>
          </cell>
          <cell r="AJ76">
            <v>41</v>
          </cell>
          <cell r="AK76">
            <v>40</v>
          </cell>
          <cell r="AL76">
            <v>41</v>
          </cell>
          <cell r="AM76">
            <v>41</v>
          </cell>
          <cell r="AN76">
            <v>39</v>
          </cell>
          <cell r="AO76">
            <v>37</v>
          </cell>
          <cell r="AP76">
            <v>37</v>
          </cell>
          <cell r="AQ76">
            <v>35</v>
          </cell>
          <cell r="AR76">
            <v>36</v>
          </cell>
          <cell r="AS76">
            <v>35</v>
          </cell>
          <cell r="AT76">
            <v>37</v>
          </cell>
          <cell r="AU76">
            <v>38</v>
          </cell>
          <cell r="AV76">
            <v>42</v>
          </cell>
          <cell r="AW76">
            <v>42</v>
          </cell>
          <cell r="AX76">
            <v>39</v>
          </cell>
        </row>
        <row r="77">
          <cell r="A77">
            <v>77</v>
          </cell>
          <cell r="B77" t="str">
            <v>11x.4  Repo obchody
           v ostatných cudzích menách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A78">
            <v>78</v>
          </cell>
        </row>
        <row r="79">
          <cell r="A79">
            <v>79</v>
          </cell>
        </row>
        <row r="80">
          <cell r="A80">
            <v>80</v>
          </cell>
        </row>
        <row r="81">
          <cell r="A81">
            <v>81</v>
          </cell>
          <cell r="B81" t="str">
            <v>Vklady celkom</v>
          </cell>
          <cell r="C81">
            <v>13443185.022903804</v>
          </cell>
          <cell r="D81">
            <v>13387175.463055167</v>
          </cell>
          <cell r="E81">
            <v>13205235.311690899</v>
          </cell>
          <cell r="F81">
            <v>13224936.234481843</v>
          </cell>
          <cell r="G81">
            <v>13191150.700391687</v>
          </cell>
          <cell r="H81">
            <v>13230262.696673969</v>
          </cell>
          <cell r="I81">
            <v>13277680.077009892</v>
          </cell>
          <cell r="J81">
            <v>13270904.46790148</v>
          </cell>
          <cell r="K81">
            <v>13179310.562304985</v>
          </cell>
          <cell r="L81">
            <v>13164837.88090022</v>
          </cell>
          <cell r="M81">
            <v>13160489.112394609</v>
          </cell>
          <cell r="N81">
            <v>13504269.800172608</v>
          </cell>
          <cell r="O81">
            <v>13624126.070503883</v>
          </cell>
          <cell r="P81">
            <v>13782486.888402045</v>
          </cell>
          <cell r="Q81">
            <v>13934736.274314545</v>
          </cell>
          <cell r="R81">
            <v>14095166.201951802</v>
          </cell>
          <cell r="S81">
            <v>14261230.365796985</v>
          </cell>
          <cell r="T81">
            <v>14561180.840470025</v>
          </cell>
          <cell r="U81">
            <v>14776773.55108544</v>
          </cell>
          <cell r="V81">
            <v>14999627.962557258</v>
          </cell>
          <cell r="W81">
            <v>15147140.443470756</v>
          </cell>
          <cell r="X81">
            <v>15178631.115979552</v>
          </cell>
          <cell r="Y81">
            <v>15222028.115249285</v>
          </cell>
          <cell r="Z81">
            <v>15565677.255526787</v>
          </cell>
          <cell r="AA81">
            <v>15759424.284671048</v>
          </cell>
          <cell r="AB81">
            <v>15920736.174732788</v>
          </cell>
          <cell r="AC81">
            <v>15971644.559516696</v>
          </cell>
          <cell r="AD81">
            <v>16137242.813516563</v>
          </cell>
          <cell r="AE81">
            <v>16318311.757286064</v>
          </cell>
          <cell r="AF81">
            <v>16479479.286994621</v>
          </cell>
          <cell r="AG81">
            <v>16695121.290579565</v>
          </cell>
          <cell r="AH81">
            <v>16841937.296687245</v>
          </cell>
          <cell r="AI81">
            <v>16952968.46577707</v>
          </cell>
          <cell r="AJ81">
            <v>16986420.002655514</v>
          </cell>
          <cell r="AK81">
            <v>17148085.341565423</v>
          </cell>
          <cell r="AL81">
            <v>17608781.84956516</v>
          </cell>
          <cell r="AM81">
            <v>17944888.56801434</v>
          </cell>
          <cell r="AN81">
            <v>18088748.556064527</v>
          </cell>
          <cell r="AO81">
            <v>18123727.27876253</v>
          </cell>
          <cell r="AP81">
            <v>18436406.061209586</v>
          </cell>
          <cell r="AQ81">
            <v>18505310.16397796</v>
          </cell>
          <cell r="AR81">
            <v>18717353.74759344</v>
          </cell>
          <cell r="AS81">
            <v>18992768.406028014</v>
          </cell>
          <cell r="AT81">
            <v>19217653.189935602</v>
          </cell>
          <cell r="AU81">
            <v>19416022.627862975</v>
          </cell>
          <cell r="AV81">
            <v>20039944.964482505</v>
          </cell>
          <cell r="AW81">
            <v>20691648.376817368</v>
          </cell>
          <cell r="AX81">
            <v>22905306.977361746</v>
          </cell>
          <cell r="AZ81">
            <v>22977288</v>
          </cell>
          <cell r="BA81">
            <v>23129326</v>
          </cell>
        </row>
        <row r="82">
          <cell r="A82">
            <v>82</v>
          </cell>
          <cell r="B82" t="str">
            <v>Vklady celkom EUR</v>
          </cell>
          <cell r="C82">
            <v>12833883.124211645</v>
          </cell>
          <cell r="D82">
            <v>12796444.798512911</v>
          </cell>
          <cell r="E82">
            <v>12603938.591250082</v>
          </cell>
          <cell r="F82">
            <v>12621942.308968997</v>
          </cell>
          <cell r="G82">
            <v>12626835.955652924</v>
          </cell>
          <cell r="H82">
            <v>12657794.396866493</v>
          </cell>
          <cell r="I82">
            <v>12696939.852619</v>
          </cell>
          <cell r="J82">
            <v>12693533.094337117</v>
          </cell>
          <cell r="K82">
            <v>12598713.370510522</v>
          </cell>
          <cell r="L82">
            <v>12578865.863373829</v>
          </cell>
          <cell r="M82">
            <v>12580926.110336585</v>
          </cell>
          <cell r="N82">
            <v>12908311.32576512</v>
          </cell>
          <cell r="O82">
            <v>13035454.192391952</v>
          </cell>
          <cell r="P82">
            <v>13183960.034521675</v>
          </cell>
          <cell r="Q82">
            <v>13336977.726880435</v>
          </cell>
          <cell r="R82">
            <v>13492444.234216291</v>
          </cell>
          <cell r="S82">
            <v>13663293.86576379</v>
          </cell>
          <cell r="T82">
            <v>13946288.554736773</v>
          </cell>
          <cell r="U82">
            <v>14167102.071300536</v>
          </cell>
          <cell r="V82">
            <v>14387988.880037177</v>
          </cell>
          <cell r="W82">
            <v>14535080.661222864</v>
          </cell>
          <cell r="X82">
            <v>14566030.306047931</v>
          </cell>
          <cell r="Y82">
            <v>14638787.094204342</v>
          </cell>
          <cell r="Z82">
            <v>14991688.740622718</v>
          </cell>
          <cell r="AA82">
            <v>15181351.025692092</v>
          </cell>
          <cell r="AB82">
            <v>15354589.32483569</v>
          </cell>
          <cell r="AC82">
            <v>15435618.269932948</v>
          </cell>
          <cell r="AD82">
            <v>15608269.800172608</v>
          </cell>
          <cell r="AE82">
            <v>15786335.623713735</v>
          </cell>
          <cell r="AF82">
            <v>15945754.331806412</v>
          </cell>
          <cell r="AG82">
            <v>16162533.625439819</v>
          </cell>
          <cell r="AH82">
            <v>16315144.592710614</v>
          </cell>
          <cell r="AI82">
            <v>16436166.334727477</v>
          </cell>
          <cell r="AJ82">
            <v>16476447.985129124</v>
          </cell>
          <cell r="AK82">
            <v>16652809.931620527</v>
          </cell>
          <cell r="AL82">
            <v>17109114.05430525</v>
          </cell>
          <cell r="AM82">
            <v>17456231.627165902</v>
          </cell>
          <cell r="AN82">
            <v>17621432.549956847</v>
          </cell>
          <cell r="AO82">
            <v>17672442.840071697</v>
          </cell>
          <cell r="AP82">
            <v>17986401.81238797</v>
          </cell>
          <cell r="AQ82">
            <v>18094780.787359755</v>
          </cell>
          <cell r="AR82">
            <v>18293328.45382726</v>
          </cell>
          <cell r="AS82">
            <v>18560025.791674964</v>
          </cell>
          <cell r="AT82">
            <v>18764976.39912368</v>
          </cell>
          <cell r="AU82">
            <v>18950275.432749122</v>
          </cell>
          <cell r="AV82">
            <v>19541423.521210913</v>
          </cell>
          <cell r="AW82">
            <v>20167425.0813251</v>
          </cell>
          <cell r="AX82">
            <v>22414401.646418374</v>
          </cell>
          <cell r="AZ82">
            <v>22460578</v>
          </cell>
          <cell r="BA82">
            <v>22618928</v>
          </cell>
        </row>
        <row r="83">
          <cell r="A83">
            <v>83</v>
          </cell>
          <cell r="B83" t="str">
            <v>vklady celkom CM</v>
          </cell>
          <cell r="C83">
            <v>609301.8986921596</v>
          </cell>
          <cell r="D83">
            <v>590730.6645422558</v>
          </cell>
          <cell r="E83">
            <v>601296.7204408152</v>
          </cell>
          <cell r="F83">
            <v>602993.925512846</v>
          </cell>
          <cell r="G83">
            <v>564314.7447387638</v>
          </cell>
          <cell r="H83">
            <v>572468.2998074753</v>
          </cell>
          <cell r="I83">
            <v>580740.2243908916</v>
          </cell>
          <cell r="J83">
            <v>577371.373564363</v>
          </cell>
          <cell r="K83">
            <v>580597.1917944632</v>
          </cell>
          <cell r="L83">
            <v>585972.0175263891</v>
          </cell>
          <cell r="M83">
            <v>579563.002058023</v>
          </cell>
          <cell r="N83">
            <v>595958.4744074885</v>
          </cell>
          <cell r="O83">
            <v>588671.8781119299</v>
          </cell>
          <cell r="P83">
            <v>598526.8538803691</v>
          </cell>
          <cell r="Q83">
            <v>597758.5474341101</v>
          </cell>
          <cell r="R83">
            <v>602721.9677355108</v>
          </cell>
          <cell r="S83">
            <v>597936.5000331938</v>
          </cell>
          <cell r="T83">
            <v>614892.2857332537</v>
          </cell>
          <cell r="U83">
            <v>609671.4797849033</v>
          </cell>
          <cell r="V83">
            <v>611639.0825200822</v>
          </cell>
          <cell r="W83">
            <v>612059.7822478921</v>
          </cell>
          <cell r="X83">
            <v>612600.8099316205</v>
          </cell>
          <cell r="Y83">
            <v>583241.0210449445</v>
          </cell>
          <cell r="Z83">
            <v>573988.5149040696</v>
          </cell>
          <cell r="AA83">
            <v>578073.258978955</v>
          </cell>
          <cell r="AB83">
            <v>566146.8498970988</v>
          </cell>
          <cell r="AC83">
            <v>536026.2895837482</v>
          </cell>
          <cell r="AD83">
            <v>528973.0133439554</v>
          </cell>
          <cell r="AE83">
            <v>531976.1335723295</v>
          </cell>
          <cell r="AF83">
            <v>533724.9551882095</v>
          </cell>
          <cell r="AG83">
            <v>532587.6651397464</v>
          </cell>
          <cell r="AH83">
            <v>526792.7039766315</v>
          </cell>
          <cell r="AI83">
            <v>516802.1310495917</v>
          </cell>
          <cell r="AJ83">
            <v>509972.01752638916</v>
          </cell>
          <cell r="AK83">
            <v>495275.4099448981</v>
          </cell>
          <cell r="AL83">
            <v>499667.79525990837</v>
          </cell>
          <cell r="AM83">
            <v>488656.94084843656</v>
          </cell>
          <cell r="AN83">
            <v>467316.0061076811</v>
          </cell>
          <cell r="AO83">
            <v>451284.4386908318</v>
          </cell>
          <cell r="AP83">
            <v>450004.2488216159</v>
          </cell>
          <cell r="AQ83">
            <v>410529.37661820353</v>
          </cell>
          <cell r="AR83">
            <v>424025.29376618203</v>
          </cell>
          <cell r="AS83">
            <v>432742.6143530505</v>
          </cell>
          <cell r="AT83">
            <v>452676.7908119232</v>
          </cell>
          <cell r="AU83">
            <v>465747.1951138551</v>
          </cell>
          <cell r="AV83">
            <v>498521.4432715926</v>
          </cell>
          <cell r="AW83">
            <v>524223.2954922658</v>
          </cell>
          <cell r="AX83">
            <v>490905.33094337117</v>
          </cell>
          <cell r="AZ83">
            <v>516710</v>
          </cell>
          <cell r="BA83">
            <v>510398</v>
          </cell>
        </row>
        <row r="84">
          <cell r="A84">
            <v>84</v>
          </cell>
          <cell r="B84" t="str">
            <v>vklady splatné na požiadanie celkom</v>
          </cell>
          <cell r="C84">
            <v>4797745.103896966</v>
          </cell>
          <cell r="D84">
            <v>4995765.717320587</v>
          </cell>
          <cell r="E84">
            <v>4984405.895239992</v>
          </cell>
          <cell r="F84">
            <v>5060523.26893713</v>
          </cell>
          <cell r="G84">
            <v>5219343.656642103</v>
          </cell>
          <cell r="H84">
            <v>5324525.625705371</v>
          </cell>
          <cell r="I84">
            <v>5418226.681271991</v>
          </cell>
          <cell r="J84">
            <v>5485297.151961761</v>
          </cell>
          <cell r="K84">
            <v>5454594.137953927</v>
          </cell>
          <cell r="L84">
            <v>5517368.319723827</v>
          </cell>
          <cell r="M84">
            <v>5555975.768439222</v>
          </cell>
          <cell r="N84">
            <v>5722811.558122552</v>
          </cell>
          <cell r="O84">
            <v>5800478.291177056</v>
          </cell>
          <cell r="P84">
            <v>5900105.457080263</v>
          </cell>
          <cell r="Q84">
            <v>5937327.5575914495</v>
          </cell>
          <cell r="R84">
            <v>6013529.343424285</v>
          </cell>
          <cell r="S84">
            <v>6209594.137953927</v>
          </cell>
          <cell r="T84">
            <v>6349453.3957379</v>
          </cell>
          <cell r="U84">
            <v>6398470.888933147</v>
          </cell>
          <cell r="V84">
            <v>6355387.5058089355</v>
          </cell>
          <cell r="W84">
            <v>6306212.54066255</v>
          </cell>
          <cell r="X84">
            <v>6207726.614884153</v>
          </cell>
          <cell r="Y84">
            <v>6216378.24470557</v>
          </cell>
          <cell r="Z84">
            <v>6210570.271526257</v>
          </cell>
          <cell r="AA84">
            <v>6253655.2479585735</v>
          </cell>
          <cell r="AB84">
            <v>6326998.207528381</v>
          </cell>
          <cell r="AC84">
            <v>6430274.248157737</v>
          </cell>
          <cell r="AD84">
            <v>6495543.484033724</v>
          </cell>
          <cell r="AE84">
            <v>6571307.408882692</v>
          </cell>
          <cell r="AF84">
            <v>6707282.281086105</v>
          </cell>
          <cell r="AG84">
            <v>6906868.651663015</v>
          </cell>
          <cell r="AH84">
            <v>6914958.042886543</v>
          </cell>
          <cell r="AI84">
            <v>6975840.702383323</v>
          </cell>
          <cell r="AJ84">
            <v>6922342.328885348</v>
          </cell>
          <cell r="AK84">
            <v>6996921.5627697</v>
          </cell>
          <cell r="AL84">
            <v>7215711.710814578</v>
          </cell>
          <cell r="AM84">
            <v>7273602.104494456</v>
          </cell>
          <cell r="AN84">
            <v>7312387.572196773</v>
          </cell>
          <cell r="AO84">
            <v>7327273.484697603</v>
          </cell>
          <cell r="AP84">
            <v>7489583.416318131</v>
          </cell>
          <cell r="AQ84">
            <v>7625285.434508398</v>
          </cell>
          <cell r="AR84">
            <v>7757722.26648078</v>
          </cell>
          <cell r="AS84">
            <v>7813431.8528845515</v>
          </cell>
          <cell r="AT84">
            <v>7792346.179379937</v>
          </cell>
          <cell r="AU84">
            <v>7734051.782513443</v>
          </cell>
          <cell r="AV84">
            <v>7813949.6116311485</v>
          </cell>
          <cell r="AW84">
            <v>7759978.423952731</v>
          </cell>
          <cell r="AX84">
            <v>8533225.253933478</v>
          </cell>
          <cell r="AZ84">
            <v>8459688</v>
          </cell>
          <cell r="BA84">
            <v>8552341</v>
          </cell>
        </row>
        <row r="85">
          <cell r="A85">
            <v>85</v>
          </cell>
          <cell r="B85" t="str">
            <v>vklady splatné na požiadanie EUR</v>
          </cell>
          <cell r="C85">
            <v>4548588.42859988</v>
          </cell>
          <cell r="D85">
            <v>4758433.612162252</v>
          </cell>
          <cell r="E85">
            <v>4743548.562703312</v>
          </cell>
          <cell r="F85">
            <v>4828325.267211047</v>
          </cell>
          <cell r="G85">
            <v>4985539.135630352</v>
          </cell>
          <cell r="H85">
            <v>5089439.952200756</v>
          </cell>
          <cell r="I85">
            <v>5186994.191064197</v>
          </cell>
          <cell r="J85">
            <v>5255833.798048197</v>
          </cell>
          <cell r="K85">
            <v>5224425.911173073</v>
          </cell>
          <cell r="L85">
            <v>5258765.518157073</v>
          </cell>
          <cell r="M85">
            <v>5328176.790811923</v>
          </cell>
          <cell r="N85">
            <v>5492812.321582686</v>
          </cell>
          <cell r="O85">
            <v>5576009.360685122</v>
          </cell>
          <cell r="P85">
            <v>5682402.277102835</v>
          </cell>
          <cell r="Q85">
            <v>5719018.6881763255</v>
          </cell>
          <cell r="R85">
            <v>5794924.185089291</v>
          </cell>
          <cell r="S85">
            <v>5989603.432251211</v>
          </cell>
          <cell r="T85">
            <v>6130190.964615283</v>
          </cell>
          <cell r="U85">
            <v>6184990.373763526</v>
          </cell>
          <cell r="V85">
            <v>6145360.85109208</v>
          </cell>
          <cell r="W85">
            <v>6101351.855540065</v>
          </cell>
          <cell r="X85">
            <v>6002798.94443338</v>
          </cell>
          <cell r="Y85">
            <v>6023428.334329151</v>
          </cell>
          <cell r="Z85">
            <v>6018203.445528779</v>
          </cell>
          <cell r="AA85">
            <v>6069605.888601208</v>
          </cell>
          <cell r="AB85">
            <v>6142998.074752705</v>
          </cell>
          <cell r="AC85">
            <v>6254891.190333931</v>
          </cell>
          <cell r="AD85">
            <v>6337852.851357631</v>
          </cell>
          <cell r="AE85">
            <v>6413870.543716391</v>
          </cell>
          <cell r="AF85">
            <v>6550995.253269601</v>
          </cell>
          <cell r="AG85">
            <v>6748262.06598951</v>
          </cell>
          <cell r="AH85">
            <v>6760960.399654783</v>
          </cell>
          <cell r="AI85">
            <v>6826298.778463786</v>
          </cell>
          <cell r="AJ85">
            <v>6775829.482838743</v>
          </cell>
          <cell r="AK85">
            <v>6851976.69786895</v>
          </cell>
          <cell r="AL85">
            <v>7074012.945628361</v>
          </cell>
          <cell r="AM85">
            <v>7132634.601341034</v>
          </cell>
          <cell r="AN85">
            <v>7179087.499170152</v>
          </cell>
          <cell r="AO85">
            <v>7189192.923056495</v>
          </cell>
          <cell r="AP85">
            <v>7357622.618336321</v>
          </cell>
          <cell r="AQ85">
            <v>7498235.676824005</v>
          </cell>
          <cell r="AR85">
            <v>7632679.114386244</v>
          </cell>
          <cell r="AS85">
            <v>7687957.379008166</v>
          </cell>
          <cell r="AT85">
            <v>7656391.953794065</v>
          </cell>
          <cell r="AU85">
            <v>7597489.875854743</v>
          </cell>
          <cell r="AV85">
            <v>7664707.495186881</v>
          </cell>
          <cell r="AW85">
            <v>7604727.212374693</v>
          </cell>
          <cell r="AX85">
            <v>8394418.376153488</v>
          </cell>
          <cell r="AZ85">
            <v>8308930</v>
          </cell>
          <cell r="BA85">
            <v>8388184</v>
          </cell>
        </row>
        <row r="86">
          <cell r="A86">
            <v>86</v>
          </cell>
          <cell r="B86" t="str">
            <v>vklady splatné na požiadanie CM</v>
          </cell>
          <cell r="C86">
            <v>249156.67529708557</v>
          </cell>
          <cell r="D86">
            <v>237332.10515833498</v>
          </cell>
          <cell r="E86">
            <v>240857.33253667929</v>
          </cell>
          <cell r="F86">
            <v>232198.00172608378</v>
          </cell>
          <cell r="G86">
            <v>233804.52101175065</v>
          </cell>
          <cell r="H86">
            <v>235085.67350461395</v>
          </cell>
          <cell r="I86">
            <v>231232.49020779392</v>
          </cell>
          <cell r="J86">
            <v>229463.353913563</v>
          </cell>
          <cell r="K86">
            <v>230168.22678085373</v>
          </cell>
          <cell r="L86">
            <v>258602.80156675295</v>
          </cell>
          <cell r="M86">
            <v>227798.97762729868</v>
          </cell>
          <cell r="N86">
            <v>229999.23653986587</v>
          </cell>
          <cell r="O86">
            <v>224468.93049193386</v>
          </cell>
          <cell r="P86">
            <v>217703.17997742814</v>
          </cell>
          <cell r="Q86">
            <v>218308.86941512313</v>
          </cell>
          <cell r="R86">
            <v>218605.15833499303</v>
          </cell>
          <cell r="S86">
            <v>219990.70570271526</v>
          </cell>
          <cell r="T86">
            <v>219262.43112261832</v>
          </cell>
          <cell r="U86">
            <v>213480.51516962092</v>
          </cell>
          <cell r="V86">
            <v>210026.65471685588</v>
          </cell>
          <cell r="W86">
            <v>204860.68512248556</v>
          </cell>
          <cell r="X86">
            <v>204927.6704507734</v>
          </cell>
          <cell r="Y86">
            <v>192949.91037641902</v>
          </cell>
          <cell r="Z86">
            <v>192366.82599747725</v>
          </cell>
          <cell r="AA86">
            <v>184049.35935736573</v>
          </cell>
          <cell r="AB86">
            <v>184000.13277567548</v>
          </cell>
          <cell r="AC86">
            <v>175383.05782380668</v>
          </cell>
          <cell r="AD86">
            <v>157690.63267609372</v>
          </cell>
          <cell r="AE86">
            <v>157436.86516630152</v>
          </cell>
          <cell r="AF86">
            <v>156287.027816504</v>
          </cell>
          <cell r="AG86">
            <v>158606.5856735046</v>
          </cell>
          <cell r="AH86">
            <v>153997.64323175992</v>
          </cell>
          <cell r="AI86">
            <v>149541.92391953795</v>
          </cell>
          <cell r="AJ86">
            <v>146512.84604660425</v>
          </cell>
          <cell r="AK86">
            <v>144944.86490075017</v>
          </cell>
          <cell r="AL86">
            <v>141698.76518621788</v>
          </cell>
          <cell r="AM86">
            <v>140967.5031534223</v>
          </cell>
          <cell r="AN86">
            <v>133300.0730266215</v>
          </cell>
          <cell r="AO86">
            <v>138080.56164110734</v>
          </cell>
          <cell r="AP86">
            <v>131960.79798180974</v>
          </cell>
          <cell r="AQ86">
            <v>127049.75768439221</v>
          </cell>
          <cell r="AR86">
            <v>125043.15209453627</v>
          </cell>
          <cell r="AS86">
            <v>125474.47387638585</v>
          </cell>
          <cell r="AT86">
            <v>135954.22558587266</v>
          </cell>
          <cell r="AU86">
            <v>136561.9066587001</v>
          </cell>
          <cell r="AV86">
            <v>149242.1164442674</v>
          </cell>
          <cell r="AW86">
            <v>155251.2115780389</v>
          </cell>
          <cell r="AX86">
            <v>138806.8777799907</v>
          </cell>
          <cell r="AZ86">
            <v>150758</v>
          </cell>
          <cell r="BA86">
            <v>164157</v>
          </cell>
        </row>
        <row r="87">
          <cell r="A87">
            <v>87</v>
          </cell>
          <cell r="B87" t="str">
            <v>Vklady s dohodnutou splatnosťou celkom</v>
          </cell>
          <cell r="C87">
            <v>7028090.48662285</v>
          </cell>
          <cell r="D87">
            <v>6817507.203080395</v>
          </cell>
          <cell r="E87">
            <v>6680518.489012812</v>
          </cell>
          <cell r="F87">
            <v>6648264.6551151825</v>
          </cell>
          <cell r="G87">
            <v>6480687.280090287</v>
          </cell>
          <cell r="H87">
            <v>6429791.940516497</v>
          </cell>
          <cell r="I87">
            <v>6401712.109141605</v>
          </cell>
          <cell r="J87">
            <v>6343310.197171878</v>
          </cell>
          <cell r="K87">
            <v>6302653.223129522</v>
          </cell>
          <cell r="L87">
            <v>6239255.460399655</v>
          </cell>
          <cell r="M87">
            <v>6204876.4854278695</v>
          </cell>
          <cell r="N87">
            <v>6374001.858859457</v>
          </cell>
          <cell r="O87">
            <v>6436399.920334594</v>
          </cell>
          <cell r="P87">
            <v>6515250.315342229</v>
          </cell>
          <cell r="Q87">
            <v>6642977.527716922</v>
          </cell>
          <cell r="R87">
            <v>6749878.178317732</v>
          </cell>
          <cell r="S87">
            <v>6738407.787293368</v>
          </cell>
          <cell r="T87">
            <v>6912372.767708955</v>
          </cell>
          <cell r="U87">
            <v>7099687.313284206</v>
          </cell>
          <cell r="V87">
            <v>7389931.554139282</v>
          </cell>
          <cell r="W87">
            <v>7605526.024032397</v>
          </cell>
          <cell r="X87">
            <v>7756478.722698001</v>
          </cell>
          <cell r="Y87">
            <v>7811944.831706831</v>
          </cell>
          <cell r="Z87">
            <v>8169414.027750116</v>
          </cell>
          <cell r="AA87">
            <v>8343377.248888004</v>
          </cell>
          <cell r="AB87">
            <v>8448246.76359291</v>
          </cell>
          <cell r="AC87">
            <v>8409270.29808139</v>
          </cell>
          <cell r="AD87">
            <v>8519652.658832902</v>
          </cell>
          <cell r="AE87">
            <v>8633983.668591913</v>
          </cell>
          <cell r="AF87">
            <v>8660739.195379406</v>
          </cell>
          <cell r="AG87">
            <v>8684263.792073293</v>
          </cell>
          <cell r="AH87">
            <v>8831473.4448649</v>
          </cell>
          <cell r="AI87">
            <v>8884593.208524197</v>
          </cell>
          <cell r="AJ87">
            <v>8976455.71931222</v>
          </cell>
          <cell r="AK87">
            <v>9067142.933014672</v>
          </cell>
          <cell r="AL87">
            <v>9299135.431189006</v>
          </cell>
          <cell r="AM87">
            <v>9575179.213968001</v>
          </cell>
          <cell r="AN87">
            <v>9689853.880369116</v>
          </cell>
          <cell r="AO87">
            <v>9720648.642368717</v>
          </cell>
          <cell r="AP87">
            <v>9882512.182168227</v>
          </cell>
          <cell r="AQ87">
            <v>9822671.147845713</v>
          </cell>
          <cell r="AR87">
            <v>9903503.186616212</v>
          </cell>
          <cell r="AS87">
            <v>10126021.941180374</v>
          </cell>
          <cell r="AT87">
            <v>10379039.899090486</v>
          </cell>
          <cell r="AU87">
            <v>10644451.260937395</v>
          </cell>
          <cell r="AV87">
            <v>11193468.963685852</v>
          </cell>
          <cell r="AW87">
            <v>11907396.899687978</v>
          </cell>
          <cell r="AX87">
            <v>13297280.886941511</v>
          </cell>
          <cell r="AZ87">
            <v>13442718</v>
          </cell>
          <cell r="BA87">
            <v>13501098</v>
          </cell>
        </row>
        <row r="88">
          <cell r="A88">
            <v>88</v>
          </cell>
          <cell r="B88" t="str">
            <v>Vklady s dohodnutou splatnosťou  EUR</v>
          </cell>
          <cell r="C88">
            <v>6693313.516563766</v>
          </cell>
          <cell r="D88">
            <v>6488067.81517626</v>
          </cell>
          <cell r="E88">
            <v>6344272.621655713</v>
          </cell>
          <cell r="F88">
            <v>6300921.59596362</v>
          </cell>
          <cell r="G88">
            <v>6173553.442209387</v>
          </cell>
          <cell r="H88">
            <v>6115690.433512581</v>
          </cell>
          <cell r="I88">
            <v>6075898.161056894</v>
          </cell>
          <cell r="J88">
            <v>6018671.944499767</v>
          </cell>
          <cell r="K88">
            <v>5974135.729934276</v>
          </cell>
          <cell r="L88">
            <v>5932870.875655579</v>
          </cell>
          <cell r="M88">
            <v>5874294.927969196</v>
          </cell>
          <cell r="N88">
            <v>6031206.300205802</v>
          </cell>
          <cell r="O88">
            <v>6092347.108809666</v>
          </cell>
          <cell r="P88">
            <v>6154785.069375291</v>
          </cell>
          <cell r="Q88">
            <v>6285138.617805217</v>
          </cell>
          <cell r="R88">
            <v>6384388.767177853</v>
          </cell>
          <cell r="S88">
            <v>6378493.991900683</v>
          </cell>
          <cell r="T88">
            <v>6535380.30272854</v>
          </cell>
          <cell r="U88">
            <v>6721499.170152028</v>
          </cell>
          <cell r="V88">
            <v>7005873.0000663875</v>
          </cell>
          <cell r="W88">
            <v>7215557.126734382</v>
          </cell>
          <cell r="X88">
            <v>7365100.378410675</v>
          </cell>
          <cell r="Y88">
            <v>7436586.470158666</v>
          </cell>
          <cell r="Z88">
            <v>7801838.212839408</v>
          </cell>
          <cell r="AA88">
            <v>7963650.6671977695</v>
          </cell>
          <cell r="AB88">
            <v>8079478.490340569</v>
          </cell>
          <cell r="AC88">
            <v>8061197.238265949</v>
          </cell>
          <cell r="AD88">
            <v>8165003.153422292</v>
          </cell>
          <cell r="AE88">
            <v>8271624.809134966</v>
          </cell>
          <cell r="AF88">
            <v>8295196.839938923</v>
          </cell>
          <cell r="AG88">
            <v>8321745.336254397</v>
          </cell>
          <cell r="AH88">
            <v>8469715.22936998</v>
          </cell>
          <cell r="AI88">
            <v>8528146.982672773</v>
          </cell>
          <cell r="AJ88">
            <v>8623380.269534621</v>
          </cell>
          <cell r="AK88">
            <v>8726751.21157804</v>
          </cell>
          <cell r="AL88">
            <v>8951024.430724291</v>
          </cell>
          <cell r="AM88">
            <v>9237138.119896434</v>
          </cell>
          <cell r="AN88">
            <v>9365147.613357233</v>
          </cell>
          <cell r="AO88">
            <v>9415975.038173007</v>
          </cell>
          <cell r="AP88">
            <v>9572946.524596693</v>
          </cell>
          <cell r="AQ88">
            <v>9547051.981676957</v>
          </cell>
          <cell r="AR88">
            <v>9612268.638385447</v>
          </cell>
          <cell r="AS88">
            <v>9826581.291907322</v>
          </cell>
          <cell r="AT88">
            <v>10070460.565624377</v>
          </cell>
          <cell r="AU88">
            <v>10323537.299575116</v>
          </cell>
          <cell r="AV88">
            <v>10852884.319192724</v>
          </cell>
          <cell r="AW88">
            <v>11546992.597756092</v>
          </cell>
          <cell r="AX88">
            <v>12952992.365398658</v>
          </cell>
          <cell r="AZ88">
            <v>13085127</v>
          </cell>
          <cell r="BA88">
            <v>13163164</v>
          </cell>
        </row>
        <row r="89">
          <cell r="A89">
            <v>89</v>
          </cell>
          <cell r="B89" t="str">
            <v>Vklady s dohodnutou splatnosťou CM</v>
          </cell>
          <cell r="C89">
            <v>334776.9700590852</v>
          </cell>
          <cell r="D89">
            <v>329439.387904136</v>
          </cell>
          <cell r="E89">
            <v>336245.8673571002</v>
          </cell>
          <cell r="F89">
            <v>347343.05915156344</v>
          </cell>
          <cell r="G89">
            <v>307133.8378809002</v>
          </cell>
          <cell r="H89">
            <v>314101.5070039169</v>
          </cell>
          <cell r="I89">
            <v>325813.94808471086</v>
          </cell>
          <cell r="J89">
            <v>324638.25267211045</v>
          </cell>
          <cell r="K89">
            <v>328517.4931952466</v>
          </cell>
          <cell r="L89">
            <v>306384.58474407485</v>
          </cell>
          <cell r="M89">
            <v>330581.55745867355</v>
          </cell>
          <cell r="N89">
            <v>342795.55865365465</v>
          </cell>
          <cell r="O89">
            <v>344052.8115249286</v>
          </cell>
          <cell r="P89">
            <v>360465.24596693885</v>
          </cell>
          <cell r="Q89">
            <v>357838.90991170413</v>
          </cell>
          <cell r="R89">
            <v>365489.41113987914</v>
          </cell>
          <cell r="S89">
            <v>359913.79539268406</v>
          </cell>
          <cell r="T89">
            <v>376992.4649804156</v>
          </cell>
          <cell r="U89">
            <v>378188.1431321782</v>
          </cell>
          <cell r="V89">
            <v>384058.5540728938</v>
          </cell>
          <cell r="W89">
            <v>389968.897298015</v>
          </cell>
          <cell r="X89">
            <v>391378.34428732656</v>
          </cell>
          <cell r="Y89">
            <v>375358.36154816434</v>
          </cell>
          <cell r="Z89">
            <v>367575.81491070834</v>
          </cell>
          <cell r="AA89">
            <v>379726.5816902343</v>
          </cell>
          <cell r="AB89">
            <v>368768.27325234015</v>
          </cell>
          <cell r="AC89">
            <v>348073.0598154418</v>
          </cell>
          <cell r="AD89">
            <v>354649.5054106088</v>
          </cell>
          <cell r="AE89">
            <v>362358.8594569475</v>
          </cell>
          <cell r="AF89">
            <v>365542.3554404833</v>
          </cell>
          <cell r="AG89">
            <v>362518.45581889397</v>
          </cell>
          <cell r="AH89">
            <v>361758.2154949213</v>
          </cell>
          <cell r="AI89">
            <v>356446.225851424</v>
          </cell>
          <cell r="AJ89">
            <v>353075.4497776007</v>
          </cell>
          <cell r="AK89">
            <v>340391.7214366328</v>
          </cell>
          <cell r="AL89">
            <v>348111.00046471483</v>
          </cell>
          <cell r="AM89">
            <v>338041.09407156607</v>
          </cell>
          <cell r="AN89">
            <v>324706.26701188344</v>
          </cell>
          <cell r="AO89">
            <v>304673.6041957113</v>
          </cell>
          <cell r="AP89">
            <v>309565.6575715329</v>
          </cell>
          <cell r="AQ89">
            <v>275619.1661687579</v>
          </cell>
          <cell r="AR89">
            <v>291234.5482307641</v>
          </cell>
          <cell r="AS89">
            <v>299440.64927305316</v>
          </cell>
          <cell r="AT89">
            <v>308579.333466109</v>
          </cell>
          <cell r="AU89">
            <v>320913.96136227844</v>
          </cell>
          <cell r="AV89">
            <v>340584.6444931289</v>
          </cell>
          <cell r="AW89">
            <v>360404.30193188606</v>
          </cell>
          <cell r="AX89">
            <v>344288.5215428533</v>
          </cell>
          <cell r="AZ89">
            <v>357591</v>
          </cell>
          <cell r="BA89">
            <v>337934</v>
          </cell>
        </row>
        <row r="90">
          <cell r="A90">
            <v>90</v>
          </cell>
          <cell r="B90" t="str">
            <v>s dohodnutou splatnosťou do 2 rokov</v>
          </cell>
          <cell r="C90">
            <v>5328266.713138153</v>
          </cell>
          <cell r="D90">
            <v>5095219.876518622</v>
          </cell>
          <cell r="E90">
            <v>4975696.076478789</v>
          </cell>
          <cell r="F90">
            <v>4944216.225187546</v>
          </cell>
          <cell r="G90">
            <v>4790973.146119631</v>
          </cell>
          <cell r="H90">
            <v>4719138.352253867</v>
          </cell>
          <cell r="I90">
            <v>4704101.341034322</v>
          </cell>
          <cell r="J90">
            <v>4622084.5449113725</v>
          </cell>
          <cell r="K90">
            <v>4580008.331673637</v>
          </cell>
          <cell r="L90">
            <v>4519357.59808803</v>
          </cell>
          <cell r="M90">
            <v>4464261.9664077535</v>
          </cell>
          <cell r="N90">
            <v>4509297.550288787</v>
          </cell>
          <cell r="O90">
            <v>4541124.11206267</v>
          </cell>
          <cell r="P90">
            <v>4553591.615216092</v>
          </cell>
          <cell r="Q90">
            <v>4675706.399787559</v>
          </cell>
          <cell r="R90">
            <v>4762327.524397531</v>
          </cell>
          <cell r="S90">
            <v>4750260.240323973</v>
          </cell>
          <cell r="T90">
            <v>4906968.797716258</v>
          </cell>
          <cell r="U90">
            <v>5071315.773750248</v>
          </cell>
          <cell r="V90">
            <v>5352882.792272455</v>
          </cell>
          <cell r="W90">
            <v>5561614.817765385</v>
          </cell>
          <cell r="X90">
            <v>5702609.938259311</v>
          </cell>
          <cell r="Y90">
            <v>5750883.52253867</v>
          </cell>
          <cell r="Z90">
            <v>5982366.626833964</v>
          </cell>
          <cell r="AA90">
            <v>6135499.468897298</v>
          </cell>
          <cell r="AB90">
            <v>6181862.809533293</v>
          </cell>
          <cell r="AC90">
            <v>6158313.549757685</v>
          </cell>
          <cell r="AD90">
            <v>6301762.530704374</v>
          </cell>
          <cell r="AE90">
            <v>6402184.359025426</v>
          </cell>
          <cell r="AF90">
            <v>6411352.2870610105</v>
          </cell>
          <cell r="AG90">
            <v>6439274.214963818</v>
          </cell>
          <cell r="AH90">
            <v>6560067.151297882</v>
          </cell>
          <cell r="AI90">
            <v>6604234.515036845</v>
          </cell>
          <cell r="AJ90">
            <v>6695111.830312686</v>
          </cell>
          <cell r="AK90">
            <v>6765573.5245303055</v>
          </cell>
          <cell r="AL90">
            <v>6893666.201951802</v>
          </cell>
          <cell r="AM90">
            <v>7180144.360353183</v>
          </cell>
          <cell r="AN90">
            <v>7268555.367456682</v>
          </cell>
          <cell r="AO90">
            <v>7324414.426077142</v>
          </cell>
          <cell r="AP90">
            <v>7505564.827723561</v>
          </cell>
          <cell r="AQ90">
            <v>7440825.565956317</v>
          </cell>
          <cell r="AR90">
            <v>7573622.485560645</v>
          </cell>
          <cell r="AS90">
            <v>7806676.492066653</v>
          </cell>
          <cell r="AT90">
            <v>8060001.659695944</v>
          </cell>
          <cell r="AU90">
            <v>8189822.169786895</v>
          </cell>
          <cell r="AV90">
            <v>8723381.464515701</v>
          </cell>
          <cell r="AW90">
            <v>9436904.335125804</v>
          </cell>
          <cell r="AX90">
            <v>10767581.62384651</v>
          </cell>
          <cell r="AZ90">
            <v>10909504</v>
          </cell>
          <cell r="BA90">
            <v>10900897</v>
          </cell>
        </row>
        <row r="91">
          <cell r="A91">
            <v>91</v>
          </cell>
          <cell r="B91" t="str">
            <v>s dohodnutou splatnosťou do 2 rokov EUR</v>
          </cell>
          <cell r="C91">
            <v>4994182.732523401</v>
          </cell>
          <cell r="D91">
            <v>4766441.578702781</v>
          </cell>
          <cell r="E91">
            <v>4640053.740954657</v>
          </cell>
          <cell r="F91">
            <v>4597535.749850627</v>
          </cell>
          <cell r="G91">
            <v>4484526.190001992</v>
          </cell>
          <cell r="H91">
            <v>4405692.358759875</v>
          </cell>
          <cell r="I91">
            <v>4378866.75960964</v>
          </cell>
          <cell r="J91">
            <v>4297985.759808803</v>
          </cell>
          <cell r="K91">
            <v>4251995.054106087</v>
          </cell>
          <cell r="L91">
            <v>4213483.071101374</v>
          </cell>
          <cell r="M91">
            <v>4134069.972780986</v>
          </cell>
          <cell r="N91">
            <v>4166728.4073557723</v>
          </cell>
          <cell r="O91">
            <v>4197268.339640178</v>
          </cell>
          <cell r="P91">
            <v>4193317.400252274</v>
          </cell>
          <cell r="Q91">
            <v>4318054.736772223</v>
          </cell>
          <cell r="R91">
            <v>4397018.986921595</v>
          </cell>
          <cell r="S91">
            <v>4390516.2650202485</v>
          </cell>
          <cell r="T91">
            <v>4530141.0077673765</v>
          </cell>
          <cell r="U91">
            <v>4693291.741352984</v>
          </cell>
          <cell r="V91">
            <v>4968976.033990573</v>
          </cell>
          <cell r="W91">
            <v>5171795.226714466</v>
          </cell>
          <cell r="X91">
            <v>5311374.3278231425</v>
          </cell>
          <cell r="Y91">
            <v>5376250.049790878</v>
          </cell>
          <cell r="Z91">
            <v>5614916.683263626</v>
          </cell>
          <cell r="AA91">
            <v>5755903.405696076</v>
          </cell>
          <cell r="AB91">
            <v>5813219.511385514</v>
          </cell>
          <cell r="AC91">
            <v>5810360.55234681</v>
          </cell>
          <cell r="AD91">
            <v>5947232.556595632</v>
          </cell>
          <cell r="AE91">
            <v>6040126.103697802</v>
          </cell>
          <cell r="AF91">
            <v>6045931.985660227</v>
          </cell>
          <cell r="AG91">
            <v>6076819.325499568</v>
          </cell>
          <cell r="AH91">
            <v>6198372.93367855</v>
          </cell>
          <cell r="AI91">
            <v>6247850.52778331</v>
          </cell>
          <cell r="AJ91">
            <v>6342160.990506539</v>
          </cell>
          <cell r="AK91">
            <v>6425317.698997543</v>
          </cell>
          <cell r="AL91">
            <v>6545850.959304255</v>
          </cell>
          <cell r="AM91">
            <v>6842179.745070702</v>
          </cell>
          <cell r="AN91">
            <v>6943922.093872402</v>
          </cell>
          <cell r="AO91">
            <v>7019810.296753635</v>
          </cell>
          <cell r="AP91">
            <v>7196374.261435305</v>
          </cell>
          <cell r="AQ91">
            <v>7165559.0187877575</v>
          </cell>
          <cell r="AR91">
            <v>7282778.264621921</v>
          </cell>
          <cell r="AS91">
            <v>7507653.223129522</v>
          </cell>
          <cell r="AT91">
            <v>7751806.0479320185</v>
          </cell>
          <cell r="AU91">
            <v>7869302.0542720575</v>
          </cell>
          <cell r="AV91">
            <v>8383230.498572662</v>
          </cell>
          <cell r="AW91">
            <v>9076937.163911572</v>
          </cell>
          <cell r="AX91">
            <v>10423690.931421364</v>
          </cell>
          <cell r="AZ91">
            <v>10552349</v>
          </cell>
          <cell r="BA91">
            <v>10563404</v>
          </cell>
        </row>
        <row r="92">
          <cell r="A92">
            <v>92</v>
          </cell>
          <cell r="B92" t="str">
            <v>s dohodnutou splatnosťou do 2 rokov CM</v>
          </cell>
          <cell r="C92">
            <v>334083.98061475134</v>
          </cell>
          <cell r="D92">
            <v>328778.2978158401</v>
          </cell>
          <cell r="E92">
            <v>335642.33552413195</v>
          </cell>
          <cell r="F92">
            <v>346680.47533691826</v>
          </cell>
          <cell r="G92">
            <v>306446.95611763926</v>
          </cell>
          <cell r="H92">
            <v>313445.9934939919</v>
          </cell>
          <cell r="I92">
            <v>325234.581424683</v>
          </cell>
          <cell r="J92">
            <v>324098.7851025692</v>
          </cell>
          <cell r="K92">
            <v>328013.2775675496</v>
          </cell>
          <cell r="L92">
            <v>305874.526986656</v>
          </cell>
          <cell r="M92">
            <v>330191.99362676754</v>
          </cell>
          <cell r="N92">
            <v>342569.14293301466</v>
          </cell>
          <cell r="O92">
            <v>343855.7724224922</v>
          </cell>
          <cell r="P92">
            <v>360274.2149638186</v>
          </cell>
          <cell r="Q92">
            <v>357651.66301533557</v>
          </cell>
          <cell r="R92">
            <v>365308.53747593437</v>
          </cell>
          <cell r="S92">
            <v>359743.97530372435</v>
          </cell>
          <cell r="T92">
            <v>376827.7899488814</v>
          </cell>
          <cell r="U92">
            <v>378024.0323972648</v>
          </cell>
          <cell r="V92">
            <v>383906.75828188274</v>
          </cell>
          <cell r="W92">
            <v>389819.59105091944</v>
          </cell>
          <cell r="X92">
            <v>391235.6104361681</v>
          </cell>
          <cell r="Y92">
            <v>374633.4727477926</v>
          </cell>
          <cell r="Z92">
            <v>367449.9435703379</v>
          </cell>
          <cell r="AA92">
            <v>379596.0632012215</v>
          </cell>
          <cell r="AB92">
            <v>368643.2981477793</v>
          </cell>
          <cell r="AC92">
            <v>347952.9974108743</v>
          </cell>
          <cell r="AD92">
            <v>354529.97410874325</v>
          </cell>
          <cell r="AE92">
            <v>362058.255327624</v>
          </cell>
          <cell r="AF92">
            <v>365420.30140078336</v>
          </cell>
          <cell r="AG92">
            <v>362454.8894642501</v>
          </cell>
          <cell r="AH92">
            <v>361694.21761933214</v>
          </cell>
          <cell r="AI92">
            <v>356383.98725353513</v>
          </cell>
          <cell r="AJ92">
            <v>352950.8398061475</v>
          </cell>
          <cell r="AK92">
            <v>340255.8255327624</v>
          </cell>
          <cell r="AL92">
            <v>347815.242647547</v>
          </cell>
          <cell r="AM92">
            <v>337964.61528248026</v>
          </cell>
          <cell r="AN92">
            <v>324633.27358427935</v>
          </cell>
          <cell r="AO92">
            <v>304604.1293235079</v>
          </cell>
          <cell r="AP92">
            <v>309190.56628825597</v>
          </cell>
          <cell r="AQ92">
            <v>275266.5471685587</v>
          </cell>
          <cell r="AR92">
            <v>290844.220938724</v>
          </cell>
          <cell r="AS92">
            <v>299023.2689371307</v>
          </cell>
          <cell r="AT92">
            <v>308195.6117639248</v>
          </cell>
          <cell r="AU92">
            <v>320520.1155148377</v>
          </cell>
          <cell r="AV92">
            <v>340150.9659430392</v>
          </cell>
          <cell r="AW92">
            <v>359967.17121423356</v>
          </cell>
          <cell r="AX92">
            <v>343890.6924251477</v>
          </cell>
          <cell r="AZ92">
            <v>357155</v>
          </cell>
          <cell r="BA92">
            <v>337493</v>
          </cell>
        </row>
        <row r="93">
          <cell r="A93">
            <v>93</v>
          </cell>
          <cell r="B93" t="str">
            <v>s dohodnutou splatnosťou nad 2 roky</v>
          </cell>
          <cell r="C93">
            <v>1699823.7734846976</v>
          </cell>
          <cell r="D93">
            <v>1722287.326561774</v>
          </cell>
          <cell r="E93">
            <v>1704822.4125340236</v>
          </cell>
          <cell r="F93">
            <v>1704048.429927637</v>
          </cell>
          <cell r="G93">
            <v>1689714.1339706564</v>
          </cell>
          <cell r="H93">
            <v>1710653.5882626302</v>
          </cell>
          <cell r="I93">
            <v>1697610.7681072827</v>
          </cell>
          <cell r="J93">
            <v>1721225.6522605058</v>
          </cell>
          <cell r="K93">
            <v>1722644.8914558853</v>
          </cell>
          <cell r="L93">
            <v>1719897.8623116245</v>
          </cell>
          <cell r="M93">
            <v>1740614.5190201155</v>
          </cell>
          <cell r="N93">
            <v>1864704.3085706697</v>
          </cell>
          <cell r="O93">
            <v>1895275.8082719245</v>
          </cell>
          <cell r="P93">
            <v>1961658.700126137</v>
          </cell>
          <cell r="Q93">
            <v>1967271.1279293632</v>
          </cell>
          <cell r="R93">
            <v>1987550.6539202018</v>
          </cell>
          <cell r="S93">
            <v>1988147.5469693951</v>
          </cell>
          <cell r="T93">
            <v>2005403.9699926972</v>
          </cell>
          <cell r="U93">
            <v>2028371.5395339574</v>
          </cell>
          <cell r="V93">
            <v>2037048.7618668259</v>
          </cell>
          <cell r="W93">
            <v>2043911.2062670118</v>
          </cell>
          <cell r="X93">
            <v>2053868.7844386906</v>
          </cell>
          <cell r="Y93">
            <v>2061061.3091681602</v>
          </cell>
          <cell r="Z93">
            <v>2187047.400916152</v>
          </cell>
          <cell r="AA93">
            <v>2207877.7799907057</v>
          </cell>
          <cell r="AB93">
            <v>2266383.954059616</v>
          </cell>
          <cell r="AC93">
            <v>2250956.748323707</v>
          </cell>
          <cell r="AD93">
            <v>2217890.1281285267</v>
          </cell>
          <cell r="AE93">
            <v>2231799.3095664876</v>
          </cell>
          <cell r="AF93">
            <v>2249386.908318396</v>
          </cell>
          <cell r="AG93">
            <v>2244989.5771094733</v>
          </cell>
          <cell r="AH93">
            <v>2271406.2935670186</v>
          </cell>
          <cell r="AI93">
            <v>2280358.693487353</v>
          </cell>
          <cell r="AJ93">
            <v>2281343.8889995352</v>
          </cell>
          <cell r="AK93">
            <v>2301569.408484366</v>
          </cell>
          <cell r="AL93">
            <v>2405469.2292372035</v>
          </cell>
          <cell r="AM93">
            <v>2395034.853614818</v>
          </cell>
          <cell r="AN93">
            <v>2421298.5129124345</v>
          </cell>
          <cell r="AO93">
            <v>2396234.216291575</v>
          </cell>
          <cell r="AP93">
            <v>2376947.354444666</v>
          </cell>
          <cell r="AQ93">
            <v>2381845.581889398</v>
          </cell>
          <cell r="AR93">
            <v>2329880.7010555663</v>
          </cell>
          <cell r="AS93">
            <v>2319345.4491137224</v>
          </cell>
          <cell r="AT93">
            <v>2319038.2393945428</v>
          </cell>
          <cell r="AU93">
            <v>2454629.0911505013</v>
          </cell>
          <cell r="AV93">
            <v>2470087.499170152</v>
          </cell>
          <cell r="AW93">
            <v>2470492.564562172</v>
          </cell>
          <cell r="AX93">
            <v>2529699.2630950008</v>
          </cell>
          <cell r="AZ93">
            <v>2533214</v>
          </cell>
          <cell r="BA93">
            <v>2600201</v>
          </cell>
        </row>
        <row r="94">
          <cell r="A94">
            <v>94</v>
          </cell>
          <cell r="B94" t="str">
            <v>s dohodnutou splatnosťou nad 2 roky EUR</v>
          </cell>
          <cell r="C94">
            <v>1699130.7840403637</v>
          </cell>
          <cell r="D94">
            <v>1721626.236473478</v>
          </cell>
          <cell r="E94">
            <v>1704218.8807010555</v>
          </cell>
          <cell r="F94">
            <v>1703385.846112992</v>
          </cell>
          <cell r="G94">
            <v>1689027.2522073956</v>
          </cell>
          <cell r="H94">
            <v>1709998.0747527052</v>
          </cell>
          <cell r="I94">
            <v>1697031.4014472547</v>
          </cell>
          <cell r="J94">
            <v>1720686.1846909646</v>
          </cell>
          <cell r="K94">
            <v>1722140.6758281882</v>
          </cell>
          <cell r="L94">
            <v>1719387.8045542056</v>
          </cell>
          <cell r="M94">
            <v>1740224.9551882094</v>
          </cell>
          <cell r="N94">
            <v>1864477.8928500297</v>
          </cell>
          <cell r="O94">
            <v>1895078.769169488</v>
          </cell>
          <cell r="P94">
            <v>1961467.6691230165</v>
          </cell>
          <cell r="Q94">
            <v>1967083.8810329947</v>
          </cell>
          <cell r="R94">
            <v>1987369.780256257</v>
          </cell>
          <cell r="S94">
            <v>1987977.7268804354</v>
          </cell>
          <cell r="T94">
            <v>2005239.294961163</v>
          </cell>
          <cell r="U94">
            <v>2028207.4287990439</v>
          </cell>
          <cell r="V94">
            <v>2036896.9660758148</v>
          </cell>
          <cell r="W94">
            <v>2043761.9000199162</v>
          </cell>
          <cell r="X94">
            <v>2053726.0505875323</v>
          </cell>
          <cell r="Y94">
            <v>2060336.4203677885</v>
          </cell>
          <cell r="Z94">
            <v>2186921.5295757814</v>
          </cell>
          <cell r="AA94">
            <v>2207747.2615016927</v>
          </cell>
          <cell r="AB94">
            <v>2266258.978955055</v>
          </cell>
          <cell r="AC94">
            <v>2250836.6859191395</v>
          </cell>
          <cell r="AD94">
            <v>2217770.5968266614</v>
          </cell>
          <cell r="AE94">
            <v>2231498.705437164</v>
          </cell>
          <cell r="AF94">
            <v>2249264.8542786962</v>
          </cell>
          <cell r="AG94">
            <v>2244926.0107548297</v>
          </cell>
          <cell r="AH94">
            <v>2271342.295691429</v>
          </cell>
          <cell r="AI94">
            <v>2280296.454889464</v>
          </cell>
          <cell r="AJ94">
            <v>2281219.279028082</v>
          </cell>
          <cell r="AK94">
            <v>2301433.5125804953</v>
          </cell>
          <cell r="AL94">
            <v>2405173.4714200357</v>
          </cell>
          <cell r="AM94">
            <v>2394958.374825732</v>
          </cell>
          <cell r="AN94">
            <v>2421225.51948483</v>
          </cell>
          <cell r="AO94">
            <v>2396164.7414193717</v>
          </cell>
          <cell r="AP94">
            <v>2376572.2631613887</v>
          </cell>
          <cell r="AQ94">
            <v>2381492.9628891987</v>
          </cell>
          <cell r="AR94">
            <v>2329490.3737635263</v>
          </cell>
          <cell r="AS94">
            <v>2318928.0687777996</v>
          </cell>
          <cell r="AT94">
            <v>2318654.5176923587</v>
          </cell>
          <cell r="AU94">
            <v>2454235.2453030604</v>
          </cell>
          <cell r="AV94">
            <v>2469653.8206200623</v>
          </cell>
          <cell r="AW94">
            <v>2470055.43384452</v>
          </cell>
          <cell r="AX94">
            <v>2529301.433977295</v>
          </cell>
          <cell r="AZ94">
            <v>2532778</v>
          </cell>
          <cell r="BA94">
            <v>2599760</v>
          </cell>
        </row>
        <row r="95">
          <cell r="A95">
            <v>95</v>
          </cell>
          <cell r="B95" t="str">
            <v>s dohodnutou splatnosťou nad 2 roky CM</v>
          </cell>
          <cell r="C95">
            <v>692.989444333798</v>
          </cell>
          <cell r="D95">
            <v>661.0900882958242</v>
          </cell>
          <cell r="E95">
            <v>603.5318329682002</v>
          </cell>
          <cell r="F95">
            <v>662.583814645157</v>
          </cell>
          <cell r="G95">
            <v>686.8817632609706</v>
          </cell>
          <cell r="H95">
            <v>655.5135099249817</v>
          </cell>
          <cell r="I95">
            <v>579.3666600278829</v>
          </cell>
          <cell r="J95">
            <v>539.46756954126</v>
          </cell>
          <cell r="K95">
            <v>504.2156276970059</v>
          </cell>
          <cell r="L95">
            <v>510.0577574188408</v>
          </cell>
          <cell r="M95">
            <v>389.5638319059948</v>
          </cell>
          <cell r="N95">
            <v>226.41572063997876</v>
          </cell>
          <cell r="O95">
            <v>197.03910243643364</v>
          </cell>
          <cell r="P95">
            <v>191.03100312022838</v>
          </cell>
          <cell r="Q95">
            <v>187.24689636858525</v>
          </cell>
          <cell r="R95">
            <v>180.8736639447653</v>
          </cell>
          <cell r="S95">
            <v>169.8200889597026</v>
          </cell>
          <cell r="T95">
            <v>164.6750315342229</v>
          </cell>
          <cell r="U95">
            <v>164.11073491336387</v>
          </cell>
          <cell r="V95">
            <v>151.79579101108675</v>
          </cell>
          <cell r="W95">
            <v>149.3062470955321</v>
          </cell>
          <cell r="X95">
            <v>142.73385115846776</v>
          </cell>
          <cell r="Y95">
            <v>724.8888003717718</v>
          </cell>
          <cell r="Z95">
            <v>125.87134037044413</v>
          </cell>
          <cell r="AA95">
            <v>130.51848901281284</v>
          </cell>
          <cell r="AB95">
            <v>124.97510456084444</v>
          </cell>
          <cell r="AC95">
            <v>120.06240456748323</v>
          </cell>
          <cell r="AD95">
            <v>119.53130186549824</v>
          </cell>
          <cell r="AE95">
            <v>300.60412932350795</v>
          </cell>
          <cell r="AF95">
            <v>122.05403969992697</v>
          </cell>
          <cell r="AG95">
            <v>63.56635464382925</v>
          </cell>
          <cell r="AH95">
            <v>63.997875589192056</v>
          </cell>
          <cell r="AI95">
            <v>62.23859788886676</v>
          </cell>
          <cell r="AJ95">
            <v>124.60997145322976</v>
          </cell>
          <cell r="AK95">
            <v>135.89590387041093</v>
          </cell>
          <cell r="AL95">
            <v>295.7578171678948</v>
          </cell>
          <cell r="AM95">
            <v>76.47878908583947</v>
          </cell>
          <cell r="AN95">
            <v>72.99342760406293</v>
          </cell>
          <cell r="AO95">
            <v>69.47487220341233</v>
          </cell>
          <cell r="AP95">
            <v>375.09128327690365</v>
          </cell>
          <cell r="AQ95">
            <v>352.6190001991635</v>
          </cell>
          <cell r="AR95">
            <v>390.32729204009826</v>
          </cell>
          <cell r="AS95">
            <v>417.380335922459</v>
          </cell>
          <cell r="AT95">
            <v>383.7217021841598</v>
          </cell>
          <cell r="AU95">
            <v>393.84584744074886</v>
          </cell>
          <cell r="AV95">
            <v>433.67855008962357</v>
          </cell>
          <cell r="AW95">
            <v>437.130717652526</v>
          </cell>
          <cell r="AX95">
            <v>397.8291177056363</v>
          </cell>
          <cell r="AZ95">
            <v>436</v>
          </cell>
          <cell r="BA95">
            <v>441</v>
          </cell>
        </row>
        <row r="96">
          <cell r="A96">
            <v>96</v>
          </cell>
          <cell r="B96" t="str">
            <v>Vklady s výpovednou lehotou celkom</v>
          </cell>
          <cell r="C96">
            <v>1617349.4323839871</v>
          </cell>
          <cell r="D96">
            <v>1573902.5426541858</v>
          </cell>
          <cell r="E96">
            <v>1540310.9274380933</v>
          </cell>
          <cell r="F96">
            <v>1516148.3104295293</v>
          </cell>
          <cell r="G96">
            <v>1491119.7636592975</v>
          </cell>
          <cell r="H96">
            <v>1475945.1304521011</v>
          </cell>
          <cell r="I96">
            <v>1457741.2865962954</v>
          </cell>
          <cell r="J96">
            <v>1442297.1187678417</v>
          </cell>
          <cell r="K96">
            <v>1422063.2012215361</v>
          </cell>
          <cell r="L96">
            <v>1408214.1007767376</v>
          </cell>
          <cell r="M96">
            <v>1399636.8585275176</v>
          </cell>
          <cell r="N96">
            <v>1407456.3831905995</v>
          </cell>
          <cell r="O96">
            <v>1387247.8589922325</v>
          </cell>
          <cell r="P96">
            <v>1367131.1159795525</v>
          </cell>
          <cell r="Q96">
            <v>1354431.189006174</v>
          </cell>
          <cell r="R96">
            <v>1331758.6802097855</v>
          </cell>
          <cell r="S96">
            <v>1313228.4405496912</v>
          </cell>
          <cell r="T96">
            <v>1299354.6770231694</v>
          </cell>
          <cell r="U96">
            <v>1278615.3488680874</v>
          </cell>
          <cell r="V96">
            <v>1254308.902609042</v>
          </cell>
          <cell r="W96">
            <v>1235401.8787758083</v>
          </cell>
          <cell r="X96">
            <v>1214425.7783973976</v>
          </cell>
          <cell r="Y96">
            <v>1193705.038836885</v>
          </cell>
          <cell r="Z96">
            <v>1185692.956250415</v>
          </cell>
          <cell r="AA96">
            <v>1162391.7878244705</v>
          </cell>
          <cell r="AB96">
            <v>1145491.2036114982</v>
          </cell>
          <cell r="AC96">
            <v>1132100.0132775675</v>
          </cell>
          <cell r="AD96">
            <v>1122046.670649937</v>
          </cell>
          <cell r="AE96">
            <v>1113020.6798114586</v>
          </cell>
          <cell r="AF96">
            <v>1111457.810529111</v>
          </cell>
          <cell r="AG96">
            <v>1103988.8468432582</v>
          </cell>
          <cell r="AH96">
            <v>1095505.808935803</v>
          </cell>
          <cell r="AI96">
            <v>1092534.554869548</v>
          </cell>
          <cell r="AJ96">
            <v>1087621.9544579433</v>
          </cell>
          <cell r="AK96">
            <v>1084020.845781053</v>
          </cell>
          <cell r="AL96">
            <v>1093934.7075615746</v>
          </cell>
          <cell r="AM96">
            <v>1096107.249551882</v>
          </cell>
          <cell r="AN96">
            <v>1086507.103498639</v>
          </cell>
          <cell r="AO96">
            <v>1075805.151696209</v>
          </cell>
          <cell r="AP96">
            <v>1064310.462723229</v>
          </cell>
          <cell r="AQ96">
            <v>1057353.5816238464</v>
          </cell>
          <cell r="AR96">
            <v>1056128.2944964482</v>
          </cell>
          <cell r="AS96">
            <v>1053314.6119630884</v>
          </cell>
          <cell r="AT96">
            <v>1046267.1114651796</v>
          </cell>
          <cell r="AU96">
            <v>1037519.5844121356</v>
          </cell>
          <cell r="AV96">
            <v>1032526.3891655048</v>
          </cell>
          <cell r="AW96">
            <v>1024273.053176658</v>
          </cell>
          <cell r="AX96">
            <v>1074800.8364867556</v>
          </cell>
          <cell r="AZ96">
            <v>1074882</v>
          </cell>
          <cell r="BA96">
            <v>1075887</v>
          </cell>
        </row>
        <row r="97">
          <cell r="A97">
            <v>97</v>
          </cell>
          <cell r="B97" t="str">
            <v>Vklady s výpovednou lehotou EUR</v>
          </cell>
          <cell r="C97">
            <v>1591981.1790479983</v>
          </cell>
          <cell r="D97">
            <v>1549943.3711744007</v>
          </cell>
          <cell r="E97">
            <v>1516117.4068910575</v>
          </cell>
          <cell r="F97">
            <v>1492695.4457943304</v>
          </cell>
          <cell r="G97">
            <v>1467743.3778131846</v>
          </cell>
          <cell r="H97">
            <v>1452664.0111531566</v>
          </cell>
          <cell r="I97">
            <v>1434047.5004979088</v>
          </cell>
          <cell r="J97">
            <v>1419027.3517891522</v>
          </cell>
          <cell r="K97">
            <v>1400151.7294031733</v>
          </cell>
          <cell r="L97">
            <v>1387229.4695611764</v>
          </cell>
          <cell r="M97">
            <v>1378454.391555467</v>
          </cell>
          <cell r="N97">
            <v>1384292.7039766314</v>
          </cell>
          <cell r="O97">
            <v>1367097.7228971652</v>
          </cell>
          <cell r="P97">
            <v>1346772.6880435504</v>
          </cell>
          <cell r="Q97">
            <v>1332820.4208988913</v>
          </cell>
          <cell r="R97">
            <v>1313131.2819491469</v>
          </cell>
          <cell r="S97">
            <v>1295196.4416118967</v>
          </cell>
          <cell r="T97">
            <v>1280717.2873929495</v>
          </cell>
          <cell r="U97">
            <v>1260612.527384983</v>
          </cell>
          <cell r="V97">
            <v>1236755.0288787093</v>
          </cell>
          <cell r="W97">
            <v>1218171.6789484166</v>
          </cell>
          <cell r="X97">
            <v>1198130.983203877</v>
          </cell>
          <cell r="Y97">
            <v>1178772.2897165238</v>
          </cell>
          <cell r="Z97">
            <v>1171647.0822545309</v>
          </cell>
          <cell r="AA97">
            <v>1148094.4698931156</v>
          </cell>
          <cell r="AB97">
            <v>1132112.759742415</v>
          </cell>
          <cell r="AC97">
            <v>1119529.8413330677</v>
          </cell>
          <cell r="AD97">
            <v>1105413.795392684</v>
          </cell>
          <cell r="AE97">
            <v>1100840.270862378</v>
          </cell>
          <cell r="AF97">
            <v>1099562.2385978887</v>
          </cell>
          <cell r="AG97">
            <v>1092526.2231959105</v>
          </cell>
          <cell r="AH97">
            <v>1084468.9636858527</v>
          </cell>
          <cell r="AI97">
            <v>1081720.5735909182</v>
          </cell>
          <cell r="AJ97">
            <v>1077238.232755759</v>
          </cell>
          <cell r="AK97">
            <v>1074082.0221735379</v>
          </cell>
          <cell r="AL97">
            <v>1084076.677952599</v>
          </cell>
          <cell r="AM97">
            <v>1086458.9059284339</v>
          </cell>
          <cell r="AN97">
            <v>1077197.4374294628</v>
          </cell>
          <cell r="AO97">
            <v>1067274.878842196</v>
          </cell>
          <cell r="AP97">
            <v>1055832.6694549557</v>
          </cell>
          <cell r="AQ97">
            <v>1049493.128858793</v>
          </cell>
          <cell r="AR97">
            <v>1048380.7010555665</v>
          </cell>
          <cell r="AS97">
            <v>1045487.1207594768</v>
          </cell>
          <cell r="AT97">
            <v>1038123.8797052379</v>
          </cell>
          <cell r="AU97">
            <v>1029248.2573192591</v>
          </cell>
          <cell r="AV97">
            <v>1023831.7068313084</v>
          </cell>
          <cell r="AW97">
            <v>1015705.2711943171</v>
          </cell>
          <cell r="AX97">
            <v>1066990.9048662286</v>
          </cell>
          <cell r="AZ97">
            <v>1066521</v>
          </cell>
          <cell r="BA97">
            <v>1067580</v>
          </cell>
        </row>
        <row r="98">
          <cell r="A98">
            <v>98</v>
          </cell>
          <cell r="B98" t="str">
            <v>Vklady s výpovednou lehotou CM</v>
          </cell>
          <cell r="C98">
            <v>25368.253335988848</v>
          </cell>
          <cell r="D98">
            <v>23959.1714797849</v>
          </cell>
          <cell r="E98">
            <v>24193.520547035783</v>
          </cell>
          <cell r="F98">
            <v>23452.864635198832</v>
          </cell>
          <cell r="G98">
            <v>23376.38584611299</v>
          </cell>
          <cell r="H98">
            <v>23281.11929894443</v>
          </cell>
          <cell r="I98">
            <v>23693.786098386776</v>
          </cell>
          <cell r="J98">
            <v>23269.766978689502</v>
          </cell>
          <cell r="K98">
            <v>21911.471818362876</v>
          </cell>
          <cell r="L98">
            <v>20984.63121556131</v>
          </cell>
          <cell r="M98">
            <v>21182.46697205072</v>
          </cell>
          <cell r="N98">
            <v>23163.679213968</v>
          </cell>
          <cell r="O98">
            <v>20150.136095067384</v>
          </cell>
          <cell r="P98">
            <v>20358.427936002125</v>
          </cell>
          <cell r="Q98">
            <v>21610.768107282744</v>
          </cell>
          <cell r="R98">
            <v>18627.39826063865</v>
          </cell>
          <cell r="S98">
            <v>18031.998937794597</v>
          </cell>
          <cell r="T98">
            <v>18637.389630219743</v>
          </cell>
          <cell r="U98">
            <v>18002.821483104293</v>
          </cell>
          <cell r="V98">
            <v>17553.8737303326</v>
          </cell>
          <cell r="W98">
            <v>17230.19982739162</v>
          </cell>
          <cell r="X98">
            <v>16294.795193520546</v>
          </cell>
          <cell r="Y98">
            <v>14932.74912036115</v>
          </cell>
          <cell r="Z98">
            <v>14045.873995883954</v>
          </cell>
          <cell r="AA98">
            <v>14297.317931354975</v>
          </cell>
          <cell r="AB98">
            <v>13378.443869083183</v>
          </cell>
          <cell r="AC98">
            <v>12570.171944499767</v>
          </cell>
          <cell r="AD98">
            <v>16632.875257252872</v>
          </cell>
          <cell r="AE98">
            <v>12180.408949080527</v>
          </cell>
          <cell r="AF98">
            <v>11895.571931222199</v>
          </cell>
          <cell r="AG98">
            <v>11462.623647347806</v>
          </cell>
          <cell r="AH98">
            <v>11036.84524995021</v>
          </cell>
          <cell r="AI98">
            <v>10813.981278629755</v>
          </cell>
          <cell r="AJ98">
            <v>10383.721702184159</v>
          </cell>
          <cell r="AK98">
            <v>9938.823607515104</v>
          </cell>
          <cell r="AL98">
            <v>9858.029608975636</v>
          </cell>
          <cell r="AM98">
            <v>9648.343623448183</v>
          </cell>
          <cell r="AN98">
            <v>9309.666069176126</v>
          </cell>
          <cell r="AO98">
            <v>8530.272854013145</v>
          </cell>
          <cell r="AP98">
            <v>8477.793268273252</v>
          </cell>
          <cell r="AQ98">
            <v>7860.452765053442</v>
          </cell>
          <cell r="AR98">
            <v>7747.59344088163</v>
          </cell>
          <cell r="AS98">
            <v>7827.491203611498</v>
          </cell>
          <cell r="AT98">
            <v>8143.231759941578</v>
          </cell>
          <cell r="AU98">
            <v>8271.327092876585</v>
          </cell>
          <cell r="AV98">
            <v>8694.682334196375</v>
          </cell>
          <cell r="AW98">
            <v>8567.781982340835</v>
          </cell>
          <cell r="AX98">
            <v>7809.931620527119</v>
          </cell>
          <cell r="AZ98">
            <v>8361</v>
          </cell>
          <cell r="BA98">
            <v>8307</v>
          </cell>
        </row>
        <row r="99">
          <cell r="A99">
            <v>99</v>
          </cell>
          <cell r="B99" t="str">
            <v>s výpovednou lehotou do 3 mesiacov</v>
          </cell>
          <cell r="C99">
            <v>558015.0368452499</v>
          </cell>
          <cell r="D99">
            <v>551882.0288123216</v>
          </cell>
          <cell r="E99">
            <v>545442.5081325101</v>
          </cell>
          <cell r="F99">
            <v>535870.57691031</v>
          </cell>
          <cell r="G99">
            <v>525183.3632078603</v>
          </cell>
          <cell r="H99">
            <v>520285.33492664143</v>
          </cell>
          <cell r="I99">
            <v>509297.71625838144</v>
          </cell>
          <cell r="J99">
            <v>505384.71751975035</v>
          </cell>
          <cell r="K99">
            <v>493281.41804421425</v>
          </cell>
          <cell r="L99">
            <v>486114.0211113324</v>
          </cell>
          <cell r="M99">
            <v>479825.3004049658</v>
          </cell>
          <cell r="N99">
            <v>485137.05769103096</v>
          </cell>
          <cell r="O99">
            <v>473417.24756024696</v>
          </cell>
          <cell r="P99">
            <v>466008.9291641771</v>
          </cell>
          <cell r="Q99">
            <v>462243.80933412997</v>
          </cell>
          <cell r="R99">
            <v>449280.3558388103</v>
          </cell>
          <cell r="S99">
            <v>438359.22459005506</v>
          </cell>
          <cell r="T99">
            <v>432025.26057226316</v>
          </cell>
          <cell r="U99">
            <v>423239.7928699462</v>
          </cell>
          <cell r="V99">
            <v>414351.98831574054</v>
          </cell>
          <cell r="W99">
            <v>405898.0614751377</v>
          </cell>
          <cell r="X99">
            <v>394627.66381198965</v>
          </cell>
          <cell r="Y99">
            <v>383728.4073557724</v>
          </cell>
          <cell r="Z99">
            <v>378172.4092146319</v>
          </cell>
          <cell r="AA99">
            <v>366874.526986656</v>
          </cell>
          <cell r="AB99">
            <v>357335.55732589785</v>
          </cell>
          <cell r="AC99">
            <v>350471.785168957</v>
          </cell>
          <cell r="AD99">
            <v>337586.2709951537</v>
          </cell>
          <cell r="AE99">
            <v>329599.34939919005</v>
          </cell>
          <cell r="AF99">
            <v>327081.3582951603</v>
          </cell>
          <cell r="AG99">
            <v>322683.8611166434</v>
          </cell>
          <cell r="AH99">
            <v>319561.93985261896</v>
          </cell>
          <cell r="AI99">
            <v>317973.0133439554</v>
          </cell>
          <cell r="AJ99">
            <v>315408.9158866096</v>
          </cell>
          <cell r="AK99">
            <v>312538.8036911638</v>
          </cell>
          <cell r="AL99">
            <v>315259.94157870277</v>
          </cell>
          <cell r="AM99">
            <v>313660.9241187014</v>
          </cell>
          <cell r="AN99">
            <v>310170.25160990504</v>
          </cell>
          <cell r="AO99">
            <v>305852.58580628026</v>
          </cell>
          <cell r="AP99">
            <v>299880.9666069176</v>
          </cell>
          <cell r="AQ99">
            <v>295009.9581756622</v>
          </cell>
          <cell r="AR99">
            <v>292682.8652990772</v>
          </cell>
          <cell r="AS99">
            <v>294163.31408086035</v>
          </cell>
          <cell r="AT99">
            <v>291276.9036712474</v>
          </cell>
          <cell r="AU99">
            <v>287701.6862510788</v>
          </cell>
          <cell r="AV99">
            <v>286201.25473013346</v>
          </cell>
          <cell r="AW99">
            <v>284601.2414525659</v>
          </cell>
          <cell r="AX99">
            <v>298262.9622253203</v>
          </cell>
          <cell r="AZ99">
            <v>296044</v>
          </cell>
          <cell r="BA99">
            <v>293940</v>
          </cell>
        </row>
        <row r="100">
          <cell r="A100">
            <v>100</v>
          </cell>
          <cell r="B100" t="str">
            <v>s výpovednou lehotou do 3 mesiacov EUR</v>
          </cell>
          <cell r="C100">
            <v>548041.4260107548</v>
          </cell>
          <cell r="D100">
            <v>542490.6061209586</v>
          </cell>
          <cell r="E100">
            <v>535929.0645953661</v>
          </cell>
          <cell r="F100">
            <v>527164.4094801832</v>
          </cell>
          <cell r="G100">
            <v>516649.27305317664</v>
          </cell>
          <cell r="H100">
            <v>511961.49505410605</v>
          </cell>
          <cell r="I100">
            <v>500611.73073093005</v>
          </cell>
          <cell r="J100">
            <v>496646.3187943968</v>
          </cell>
          <cell r="K100">
            <v>485846.0466042621</v>
          </cell>
          <cell r="L100">
            <v>479364.2700657239</v>
          </cell>
          <cell r="M100">
            <v>472638.4850295426</v>
          </cell>
          <cell r="N100">
            <v>475888.501626502</v>
          </cell>
          <cell r="O100">
            <v>466551.51696209254</v>
          </cell>
          <cell r="P100">
            <v>458889.19869879837</v>
          </cell>
          <cell r="Q100">
            <v>453645.3893646684</v>
          </cell>
          <cell r="R100">
            <v>443076.27962557256</v>
          </cell>
          <cell r="S100">
            <v>432373.0332603067</v>
          </cell>
          <cell r="T100">
            <v>425774.8124543583</v>
          </cell>
          <cell r="U100">
            <v>417255.2280422227</v>
          </cell>
          <cell r="V100">
            <v>408504.8795060745</v>
          </cell>
          <cell r="W100">
            <v>400141.4060944035</v>
          </cell>
          <cell r="X100">
            <v>389166.93221801764</v>
          </cell>
          <cell r="Y100">
            <v>378757.2196773551</v>
          </cell>
          <cell r="Z100">
            <v>373658.7997078935</v>
          </cell>
          <cell r="AA100">
            <v>362304.12268472416</v>
          </cell>
          <cell r="AB100">
            <v>353101.00909513375</v>
          </cell>
          <cell r="AC100">
            <v>346470.35783044546</v>
          </cell>
          <cell r="AD100">
            <v>329292.6707827126</v>
          </cell>
          <cell r="AE100">
            <v>325906.0280156675</v>
          </cell>
          <cell r="AF100">
            <v>323513.7754763327</v>
          </cell>
          <cell r="AG100">
            <v>319251.5767111465</v>
          </cell>
          <cell r="AH100">
            <v>316129.8546106353</v>
          </cell>
          <cell r="AI100">
            <v>314757.8503618137</v>
          </cell>
          <cell r="AJ100">
            <v>312310.16397795925</v>
          </cell>
          <cell r="AK100">
            <v>309547.13536480116</v>
          </cell>
          <cell r="AL100">
            <v>312300.4381597291</v>
          </cell>
          <cell r="AM100">
            <v>310777.7003253004</v>
          </cell>
          <cell r="AN100">
            <v>307246.3320719644</v>
          </cell>
          <cell r="AO100">
            <v>303281.98234083515</v>
          </cell>
          <cell r="AP100">
            <v>297281.4512381332</v>
          </cell>
          <cell r="AQ100">
            <v>292601.1086768904</v>
          </cell>
          <cell r="AR100">
            <v>290288.7207063666</v>
          </cell>
          <cell r="AS100">
            <v>291663.944765319</v>
          </cell>
          <cell r="AT100">
            <v>288605.3243045874</v>
          </cell>
          <cell r="AU100">
            <v>284913.9945561973</v>
          </cell>
          <cell r="AV100">
            <v>283354.3450839806</v>
          </cell>
          <cell r="AW100">
            <v>281813.7489211976</v>
          </cell>
          <cell r="AX100">
            <v>295677.0563632742</v>
          </cell>
          <cell r="AZ100">
            <v>293271</v>
          </cell>
          <cell r="BA100">
            <v>291167</v>
          </cell>
        </row>
        <row r="101">
          <cell r="A101">
            <v>101</v>
          </cell>
          <cell r="B101" t="str">
            <v>s  výpovednou lehotou do 3 mesiacov CM</v>
          </cell>
          <cell r="C101">
            <v>9973.61083449512</v>
          </cell>
          <cell r="D101">
            <v>9391.422691362943</v>
          </cell>
          <cell r="E101">
            <v>9513.443537143994</v>
          </cell>
          <cell r="F101">
            <v>8706.167430126801</v>
          </cell>
          <cell r="G101">
            <v>8534.090154683661</v>
          </cell>
          <cell r="H101">
            <v>8323.83987253535</v>
          </cell>
          <cell r="I101">
            <v>8685.98552745137</v>
          </cell>
          <cell r="J101">
            <v>8738.398725353514</v>
          </cell>
          <cell r="K101">
            <v>7435.3714399522005</v>
          </cell>
          <cell r="L101">
            <v>6749.751045608445</v>
          </cell>
          <cell r="M101">
            <v>7186.815375423223</v>
          </cell>
          <cell r="N101">
            <v>9248.556064528979</v>
          </cell>
          <cell r="O101">
            <v>6865.730598154418</v>
          </cell>
          <cell r="P101">
            <v>7119.730465378742</v>
          </cell>
          <cell r="Q101">
            <v>8598.419969461595</v>
          </cell>
          <cell r="R101">
            <v>6204.076213237735</v>
          </cell>
          <cell r="S101">
            <v>5986.19132974839</v>
          </cell>
          <cell r="T101">
            <v>6250.4481179048</v>
          </cell>
          <cell r="U101">
            <v>5984.5648277235605</v>
          </cell>
          <cell r="V101">
            <v>5847.108809666069</v>
          </cell>
          <cell r="W101">
            <v>5756.655380734249</v>
          </cell>
          <cell r="X101">
            <v>5460.731593971984</v>
          </cell>
          <cell r="Y101">
            <v>4971.187678417314</v>
          </cell>
          <cell r="Z101">
            <v>4513.609506738366</v>
          </cell>
          <cell r="AA101">
            <v>4570.404301931886</v>
          </cell>
          <cell r="AB101">
            <v>4234.548230764124</v>
          </cell>
          <cell r="AC101">
            <v>4001.4273385115844</v>
          </cell>
          <cell r="AD101">
            <v>8293.60021244108</v>
          </cell>
          <cell r="AE101">
            <v>3693.3213835225383</v>
          </cell>
          <cell r="AF101">
            <v>3567.5828188275905</v>
          </cell>
          <cell r="AG101">
            <v>3432.2844054969128</v>
          </cell>
          <cell r="AH101">
            <v>3432.0852419836683</v>
          </cell>
          <cell r="AI101">
            <v>3215.1629821416714</v>
          </cell>
          <cell r="AJ101">
            <v>3098.7519086503353</v>
          </cell>
          <cell r="AK101">
            <v>2991.66832636261</v>
          </cell>
          <cell r="AL101">
            <v>2959.503418973644</v>
          </cell>
          <cell r="AM101">
            <v>2883.2237934010486</v>
          </cell>
          <cell r="AN101">
            <v>2923.919537940649</v>
          </cell>
          <cell r="AO101">
            <v>2570.6034654451305</v>
          </cell>
          <cell r="AP101">
            <v>2599.5153687844386</v>
          </cell>
          <cell r="AQ101">
            <v>2408.849498771825</v>
          </cell>
          <cell r="AR101">
            <v>2394.144592710615</v>
          </cell>
          <cell r="AS101">
            <v>2499.3693155413926</v>
          </cell>
          <cell r="AT101">
            <v>2671.579366660028</v>
          </cell>
          <cell r="AU101">
            <v>2787.6916948814974</v>
          </cell>
          <cell r="AV101">
            <v>2846.9096461528247</v>
          </cell>
          <cell r="AW101">
            <v>2787.4925313682534</v>
          </cell>
          <cell r="AX101">
            <v>2585.9058620460733</v>
          </cell>
          <cell r="AZ101">
            <v>2773</v>
          </cell>
          <cell r="BA101">
            <v>2773</v>
          </cell>
        </row>
        <row r="102">
          <cell r="A102">
            <v>102</v>
          </cell>
          <cell r="B102" t="str">
            <v>s výpovednou lehotou nad 3 mesiace</v>
          </cell>
          <cell r="C102">
            <v>1059334.3955387373</v>
          </cell>
          <cell r="D102">
            <v>1022020.5138418641</v>
          </cell>
          <cell r="E102">
            <v>994868.4193055832</v>
          </cell>
          <cell r="F102">
            <v>980277.7335192192</v>
          </cell>
          <cell r="G102">
            <v>965936.4004514372</v>
          </cell>
          <cell r="H102">
            <v>955659.7955254597</v>
          </cell>
          <cell r="I102">
            <v>948443.570337914</v>
          </cell>
          <cell r="J102">
            <v>936912.4012480914</v>
          </cell>
          <cell r="K102">
            <v>928781.7831773219</v>
          </cell>
          <cell r="L102">
            <v>922100.0796654052</v>
          </cell>
          <cell r="M102">
            <v>919811.5581225519</v>
          </cell>
          <cell r="N102">
            <v>922319.3254995685</v>
          </cell>
          <cell r="O102">
            <v>913830.6114319856</v>
          </cell>
          <cell r="P102">
            <v>901122.1868153753</v>
          </cell>
          <cell r="Q102">
            <v>892187.3796720441</v>
          </cell>
          <cell r="R102">
            <v>882478.3243709753</v>
          </cell>
          <cell r="S102">
            <v>874869.2159596361</v>
          </cell>
          <cell r="T102">
            <v>867329.4164509062</v>
          </cell>
          <cell r="U102">
            <v>855375.5559981411</v>
          </cell>
          <cell r="V102">
            <v>839956.9142933014</v>
          </cell>
          <cell r="W102">
            <v>829503.8173006704</v>
          </cell>
          <cell r="X102">
            <v>819798.1145854079</v>
          </cell>
          <cell r="Y102">
            <v>809976.6314811127</v>
          </cell>
          <cell r="Z102">
            <v>807520.5470357831</v>
          </cell>
          <cell r="AA102">
            <v>795517.2608378145</v>
          </cell>
          <cell r="AB102">
            <v>788155.6462856005</v>
          </cell>
          <cell r="AC102">
            <v>781628.2281086105</v>
          </cell>
          <cell r="AD102">
            <v>784460.3996547832</v>
          </cell>
          <cell r="AE102">
            <v>783421.3304122684</v>
          </cell>
          <cell r="AF102">
            <v>784376.4522339507</v>
          </cell>
          <cell r="AG102">
            <v>781304.9857266148</v>
          </cell>
          <cell r="AH102">
            <v>775943.8690831839</v>
          </cell>
          <cell r="AI102">
            <v>774561.5415255924</v>
          </cell>
          <cell r="AJ102">
            <v>772213.0385713337</v>
          </cell>
          <cell r="AK102">
            <v>771482.0420898891</v>
          </cell>
          <cell r="AL102">
            <v>778674.7659828719</v>
          </cell>
          <cell r="AM102">
            <v>782446.3254331807</v>
          </cell>
          <cell r="AN102">
            <v>776336.8518887339</v>
          </cell>
          <cell r="AO102">
            <v>769952.565889929</v>
          </cell>
          <cell r="AP102">
            <v>764429.4961163114</v>
          </cell>
          <cell r="AQ102">
            <v>762343.6234481842</v>
          </cell>
          <cell r="AR102">
            <v>763445.429197371</v>
          </cell>
          <cell r="AS102">
            <v>759151.2978822279</v>
          </cell>
          <cell r="AT102">
            <v>754990.2077939322</v>
          </cell>
          <cell r="AU102">
            <v>749817.8981610569</v>
          </cell>
          <cell r="AV102">
            <v>746325.1344353714</v>
          </cell>
          <cell r="AW102">
            <v>739671.8117240921</v>
          </cell>
          <cell r="AX102">
            <v>776537.8742614352</v>
          </cell>
          <cell r="AZ102">
            <v>778838</v>
          </cell>
          <cell r="BA102">
            <v>781947</v>
          </cell>
        </row>
        <row r="103">
          <cell r="A103">
            <v>103</v>
          </cell>
          <cell r="B103" t="str">
            <v>s výpovednou lehotou nad 3 mesiace EUR</v>
          </cell>
          <cell r="C103">
            <v>1043939.7530372435</v>
          </cell>
          <cell r="D103">
            <v>1007452.7650534422</v>
          </cell>
          <cell r="E103">
            <v>980188.3422956914</v>
          </cell>
          <cell r="F103">
            <v>965531.0363141472</v>
          </cell>
          <cell r="G103">
            <v>951094.1047600079</v>
          </cell>
          <cell r="H103">
            <v>940702.5160990506</v>
          </cell>
          <cell r="I103">
            <v>933435.7697669787</v>
          </cell>
          <cell r="J103">
            <v>922381.0329947553</v>
          </cell>
          <cell r="K103">
            <v>914305.6827989112</v>
          </cell>
          <cell r="L103">
            <v>907865.1994954523</v>
          </cell>
          <cell r="M103">
            <v>905815.9065259245</v>
          </cell>
          <cell r="N103">
            <v>908404.2023501294</v>
          </cell>
          <cell r="O103">
            <v>900546.2059350726</v>
          </cell>
          <cell r="P103">
            <v>887883.489344752</v>
          </cell>
          <cell r="Q103">
            <v>879175.0315342229</v>
          </cell>
          <cell r="R103">
            <v>870055.0023235743</v>
          </cell>
          <cell r="S103">
            <v>862823.4083515899</v>
          </cell>
          <cell r="T103">
            <v>854942.4749385912</v>
          </cell>
          <cell r="U103">
            <v>843357.2993427604</v>
          </cell>
          <cell r="V103">
            <v>828250.149372635</v>
          </cell>
          <cell r="W103">
            <v>818030.2728540131</v>
          </cell>
          <cell r="X103">
            <v>808964.0509858594</v>
          </cell>
          <cell r="Y103">
            <v>800015.0700391688</v>
          </cell>
          <cell r="Z103">
            <v>797988.2825466375</v>
          </cell>
          <cell r="AA103">
            <v>785790.3472083914</v>
          </cell>
          <cell r="AB103">
            <v>779011.7506472814</v>
          </cell>
          <cell r="AC103">
            <v>773059.4835026223</v>
          </cell>
          <cell r="AD103">
            <v>776121.1246099714</v>
          </cell>
          <cell r="AE103">
            <v>774934.2428467105</v>
          </cell>
          <cell r="AF103">
            <v>776048.4631215561</v>
          </cell>
          <cell r="AG103">
            <v>773274.646484764</v>
          </cell>
          <cell r="AH103">
            <v>768339.1090752174</v>
          </cell>
          <cell r="AI103">
            <v>766962.7232291044</v>
          </cell>
          <cell r="AJ103">
            <v>764928.0687777998</v>
          </cell>
          <cell r="AK103">
            <v>764534.8868087366</v>
          </cell>
          <cell r="AL103">
            <v>771776.2397928699</v>
          </cell>
          <cell r="AM103">
            <v>775681.2056031334</v>
          </cell>
          <cell r="AN103">
            <v>769951.1053574985</v>
          </cell>
          <cell r="AO103">
            <v>763992.8965013609</v>
          </cell>
          <cell r="AP103">
            <v>758551.2182168226</v>
          </cell>
          <cell r="AQ103">
            <v>756892.0201819027</v>
          </cell>
          <cell r="AR103">
            <v>758091.9803492</v>
          </cell>
          <cell r="AS103">
            <v>753823.1759941578</v>
          </cell>
          <cell r="AT103">
            <v>749518.5554006506</v>
          </cell>
          <cell r="AU103">
            <v>744334.2627630618</v>
          </cell>
          <cell r="AV103">
            <v>740477.3617473278</v>
          </cell>
          <cell r="AW103">
            <v>733891.5222731195</v>
          </cell>
          <cell r="AX103">
            <v>771313.8485029542</v>
          </cell>
          <cell r="AZ103">
            <v>773250</v>
          </cell>
          <cell r="BA103">
            <v>776413</v>
          </cell>
        </row>
        <row r="104">
          <cell r="A104">
            <v>104</v>
          </cell>
          <cell r="B104" t="str">
            <v>s výpovednou lehotou nad 3 mesiace CM</v>
          </cell>
          <cell r="C104">
            <v>15394.642501493725</v>
          </cell>
          <cell r="D104">
            <v>14567.74878842196</v>
          </cell>
          <cell r="E104">
            <v>14680.077009891787</v>
          </cell>
          <cell r="F104">
            <v>14746.69720507203</v>
          </cell>
          <cell r="G104">
            <v>14842.29569142933</v>
          </cell>
          <cell r="H104">
            <v>14957.27942640908</v>
          </cell>
          <cell r="I104">
            <v>15007.800570935404</v>
          </cell>
          <cell r="J104">
            <v>14531.368253335988</v>
          </cell>
          <cell r="K104">
            <v>14476.100378410674</v>
          </cell>
          <cell r="L104">
            <v>14234.880169952865</v>
          </cell>
          <cell r="M104">
            <v>13995.651596627496</v>
          </cell>
          <cell r="N104">
            <v>13915.123149439023</v>
          </cell>
          <cell r="O104">
            <v>13284.405496912965</v>
          </cell>
          <cell r="P104">
            <v>13238.697470623381</v>
          </cell>
          <cell r="Q104">
            <v>13012.34813782115</v>
          </cell>
          <cell r="R104">
            <v>12423.322047400916</v>
          </cell>
          <cell r="S104">
            <v>12045.807608046205</v>
          </cell>
          <cell r="T104">
            <v>12386.941512314943</v>
          </cell>
          <cell r="U104">
            <v>12018.256655380734</v>
          </cell>
          <cell r="V104">
            <v>11706.764920666534</v>
          </cell>
          <cell r="W104">
            <v>11473.544446657372</v>
          </cell>
          <cell r="X104">
            <v>10834.063599548563</v>
          </cell>
          <cell r="Y104">
            <v>9961.561441943835</v>
          </cell>
          <cell r="Z104">
            <v>9532.264489145588</v>
          </cell>
          <cell r="AA104">
            <v>9726.913629423088</v>
          </cell>
          <cell r="AB104">
            <v>9143.89563831906</v>
          </cell>
          <cell r="AC104">
            <v>8568.744605988182</v>
          </cell>
          <cell r="AD104">
            <v>8339.27504481179</v>
          </cell>
          <cell r="AE104">
            <v>8487.08756555799</v>
          </cell>
          <cell r="AF104">
            <v>8327.989112394609</v>
          </cell>
          <cell r="AG104">
            <v>8030.339241850893</v>
          </cell>
          <cell r="AH104">
            <v>7604.76000796654</v>
          </cell>
          <cell r="AI104">
            <v>7598.818296488083</v>
          </cell>
          <cell r="AJ104">
            <v>7284.9697935338245</v>
          </cell>
          <cell r="AK104">
            <v>6947.1552811524925</v>
          </cell>
          <cell r="AL104">
            <v>6898.526190001991</v>
          </cell>
          <cell r="AM104">
            <v>6765.119830047135</v>
          </cell>
          <cell r="AN104">
            <v>6385.746531235477</v>
          </cell>
          <cell r="AO104">
            <v>5959.669388568014</v>
          </cell>
          <cell r="AP104">
            <v>5878.277899488813</v>
          </cell>
          <cell r="AQ104">
            <v>5451.603266281617</v>
          </cell>
          <cell r="AR104">
            <v>5353.448848171015</v>
          </cell>
          <cell r="AS104">
            <v>5328.121888070105</v>
          </cell>
          <cell r="AT104">
            <v>5471.652393281551</v>
          </cell>
          <cell r="AU104">
            <v>5483.635397995087</v>
          </cell>
          <cell r="AV104">
            <v>5847.77268804355</v>
          </cell>
          <cell r="AW104">
            <v>5780.289450972582</v>
          </cell>
          <cell r="AX104">
            <v>5224.025758481046</v>
          </cell>
          <cell r="AZ104">
            <v>5588</v>
          </cell>
          <cell r="BA104">
            <v>5534</v>
          </cell>
        </row>
        <row r="108">
          <cell r="O108">
            <v>473417.24756024696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2"/>
  <sheetViews>
    <sheetView workbookViewId="0" topLeftCell="A4">
      <selection activeCell="C41" sqref="C41"/>
    </sheetView>
  </sheetViews>
  <sheetFormatPr defaultColWidth="9.00390625" defaultRowHeight="14.25"/>
  <cols>
    <col min="1" max="1" width="8.00390625" style="1" customWidth="1"/>
    <col min="2" max="2" width="10.875" style="1" customWidth="1"/>
    <col min="3" max="3" width="7.25390625" style="1" customWidth="1"/>
    <col min="4" max="5" width="11.25390625" style="1" customWidth="1"/>
    <col min="6" max="6" width="13.375" style="1" customWidth="1"/>
    <col min="7" max="7" width="9.75390625" style="1" customWidth="1"/>
    <col min="8" max="8" width="10.00390625" style="1" customWidth="1"/>
    <col min="9" max="9" width="12.00390625" style="1" customWidth="1"/>
    <col min="10" max="10" width="8.25390625" style="1" customWidth="1"/>
    <col min="11" max="11" width="11.125" style="1" customWidth="1"/>
    <col min="12" max="12" width="12.125" style="1" customWidth="1"/>
    <col min="13" max="13" width="10.00390625" style="1" customWidth="1"/>
    <col min="14" max="14" width="14.25390625" style="1" customWidth="1"/>
    <col min="15" max="16" width="9.00390625" style="1" customWidth="1"/>
    <col min="17" max="17" width="8.375" style="1" customWidth="1"/>
    <col min="18" max="16384" width="9.00390625" style="1" customWidth="1"/>
  </cols>
  <sheetData>
    <row r="1" spans="1:17" ht="15">
      <c r="A1" s="57" t="s">
        <v>315</v>
      </c>
      <c r="L1" s="439"/>
      <c r="M1" s="439"/>
      <c r="N1" s="439"/>
      <c r="O1" s="439"/>
      <c r="P1" s="439"/>
      <c r="Q1" s="439"/>
    </row>
    <row r="2" spans="1:17" ht="15.75">
      <c r="A2" s="53" t="s">
        <v>501</v>
      </c>
      <c r="B2" s="57"/>
      <c r="L2" s="439"/>
      <c r="M2" s="439"/>
      <c r="N2" s="439"/>
      <c r="O2" s="439"/>
      <c r="P2" s="439"/>
      <c r="Q2" s="439"/>
    </row>
    <row r="3" spans="1:17" ht="15.75">
      <c r="A3" s="53"/>
      <c r="B3" s="57"/>
      <c r="L3" s="439"/>
      <c r="M3" s="439"/>
      <c r="N3" s="439"/>
      <c r="O3" s="439"/>
      <c r="P3" s="439"/>
      <c r="Q3" s="439"/>
    </row>
    <row r="4" spans="1:17" ht="12.75">
      <c r="A4" s="1" t="s">
        <v>481</v>
      </c>
      <c r="L4" s="439"/>
      <c r="M4" s="439"/>
      <c r="N4" s="439"/>
      <c r="O4" s="439"/>
      <c r="P4" s="439"/>
      <c r="Q4" s="439"/>
    </row>
    <row r="5" spans="1:18" ht="67.5" customHeight="1">
      <c r="A5" s="7"/>
      <c r="B5" s="106" t="s">
        <v>328</v>
      </c>
      <c r="C5" s="106" t="s">
        <v>329</v>
      </c>
      <c r="D5" s="106" t="s">
        <v>380</v>
      </c>
      <c r="E5" s="106" t="s">
        <v>332</v>
      </c>
      <c r="F5" s="106" t="s">
        <v>494</v>
      </c>
      <c r="G5" s="106" t="s">
        <v>330</v>
      </c>
      <c r="H5" s="106" t="s">
        <v>331</v>
      </c>
      <c r="I5" s="106" t="s">
        <v>615</v>
      </c>
      <c r="J5" s="106" t="s">
        <v>555</v>
      </c>
      <c r="K5" s="106" t="s">
        <v>333</v>
      </c>
      <c r="L5" s="445" t="s">
        <v>334</v>
      </c>
      <c r="M5" s="445" t="s">
        <v>482</v>
      </c>
      <c r="N5" s="446" t="s">
        <v>693</v>
      </c>
      <c r="O5" s="447" t="s">
        <v>480</v>
      </c>
      <c r="P5" s="447" t="s">
        <v>473</v>
      </c>
      <c r="Q5" s="447" t="s">
        <v>474</v>
      </c>
      <c r="R5" s="206" t="s">
        <v>342</v>
      </c>
    </row>
    <row r="6" spans="1:18" ht="12.75">
      <c r="A6" s="10"/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133">
        <v>11</v>
      </c>
      <c r="M6" s="133">
        <v>12</v>
      </c>
      <c r="N6" s="132">
        <v>13</v>
      </c>
      <c r="O6" s="134">
        <v>14</v>
      </c>
      <c r="P6" s="134">
        <v>15</v>
      </c>
      <c r="Q6" s="134">
        <v>16</v>
      </c>
      <c r="R6" s="11">
        <v>17</v>
      </c>
    </row>
    <row r="7" spans="1:21" ht="12.75">
      <c r="A7" s="4">
        <v>2005</v>
      </c>
      <c r="B7" s="433">
        <f>+'HDP spotreba'!B105</f>
        <v>6.665372500641695</v>
      </c>
      <c r="C7" s="433">
        <f>+HICP!C23</f>
        <v>2.8</v>
      </c>
      <c r="D7" s="433">
        <f>+PPI!D11</f>
        <v>3.8</v>
      </c>
      <c r="E7" s="433">
        <f>+'Zam., nezam.'!C18</f>
        <v>1.3741547510219192</v>
      </c>
      <c r="F7" s="433">
        <f>+'Zam., nezam.'!L18</f>
        <v>16.2</v>
      </c>
      <c r="G7" s="70">
        <f>+'Priemyselná a staveb. produkcia'!D9</f>
        <v>-2.3916049784430182</v>
      </c>
      <c r="H7" s="70" t="s">
        <v>254</v>
      </c>
      <c r="I7" s="433">
        <f>+'Konjunkturálne prieskumy'!B9</f>
        <v>101.73333333333335</v>
      </c>
      <c r="J7" s="18">
        <v>7.76700603379647</v>
      </c>
      <c r="K7" s="66" t="s">
        <v>86</v>
      </c>
      <c r="L7" s="70" t="s">
        <v>86</v>
      </c>
      <c r="M7" s="448">
        <v>-1125.2738498307108</v>
      </c>
      <c r="N7" s="440">
        <v>-2.8134762003162206</v>
      </c>
      <c r="O7" s="440">
        <v>34.16133181572501</v>
      </c>
      <c r="P7" s="440">
        <f>+(PB!J8/1000)/'HDP spotreba'!B18*100</f>
        <v>-8.494006785305647</v>
      </c>
      <c r="Q7" s="440">
        <f>+(PB!D8/1000)/'HDP spotreba'!B18*100</f>
        <v>-4.983938531963646</v>
      </c>
      <c r="R7" s="246">
        <v>1.2441</v>
      </c>
      <c r="T7" s="18"/>
      <c r="U7" s="18"/>
    </row>
    <row r="8" spans="1:21" ht="12.75">
      <c r="A8" s="4">
        <v>2006</v>
      </c>
      <c r="B8" s="433">
        <f>+'HDP spotreba'!B106</f>
        <v>8.50332747652726</v>
      </c>
      <c r="C8" s="433">
        <f>+HICP!C24</f>
        <v>4.26</v>
      </c>
      <c r="D8" s="433">
        <f>+PPI!D12</f>
        <v>6.4</v>
      </c>
      <c r="E8" s="433">
        <f>+'Zam., nezam.'!C19</f>
        <v>2.294482110321354</v>
      </c>
      <c r="F8" s="433">
        <f>+'Zam., nezam.'!L19</f>
        <v>13.3</v>
      </c>
      <c r="G8" s="70">
        <f>+'Priemyselná a staveb. produkcia'!D26</f>
        <v>12.242686890574216</v>
      </c>
      <c r="H8" s="70" t="s">
        <v>254</v>
      </c>
      <c r="I8" s="433">
        <f>+'Konjunkturálne prieskumy'!B10</f>
        <v>110.40833333333332</v>
      </c>
      <c r="J8" s="18">
        <v>15.271918912199434</v>
      </c>
      <c r="K8" s="66" t="s">
        <v>86</v>
      </c>
      <c r="L8" s="70" t="s">
        <v>86</v>
      </c>
      <c r="M8" s="448">
        <v>-1052.2472283077739</v>
      </c>
      <c r="N8" s="440">
        <v>-3.4537223740175658</v>
      </c>
      <c r="O8" s="440">
        <v>30.44447444193617</v>
      </c>
      <c r="P8" s="440">
        <f>+(PB!J9/1000)/'HDP spotreba'!B19*100</f>
        <v>-7.724885577489826</v>
      </c>
      <c r="Q8" s="440">
        <f>+(PB!D9/1000)/'HDP spotreba'!B19*100</f>
        <v>-4.538075694294521</v>
      </c>
      <c r="R8" s="246">
        <v>1.2556</v>
      </c>
      <c r="T8" s="18"/>
      <c r="U8" s="18"/>
    </row>
    <row r="9" spans="1:21" ht="12.75">
      <c r="A9" s="4">
        <v>2007</v>
      </c>
      <c r="B9" s="45">
        <f>+'HDP spotreba'!B107</f>
        <v>10.579377213553983</v>
      </c>
      <c r="C9" s="45">
        <f>+HICP!C25</f>
        <v>1.89</v>
      </c>
      <c r="D9" s="45">
        <f>+PPI!D13</f>
        <v>1.8</v>
      </c>
      <c r="E9" s="45">
        <f>+'Zam., nezam.'!C20</f>
        <v>2.119528333849118</v>
      </c>
      <c r="F9" s="45">
        <f>+'Zam., nezam.'!L20</f>
        <v>11.031018485596476</v>
      </c>
      <c r="G9" s="436">
        <f>+'Priemyselná a staveb. produkcia'!D43</f>
        <v>16.141966141966147</v>
      </c>
      <c r="H9" s="436" t="s">
        <v>254</v>
      </c>
      <c r="I9" s="45">
        <f>+'Konjunkturálne prieskumy'!B11</f>
        <v>111.5</v>
      </c>
      <c r="J9" s="13">
        <v>12.915674430246204</v>
      </c>
      <c r="K9" s="13">
        <f>+Úvery!C163</f>
        <v>25.6</v>
      </c>
      <c r="L9" s="45">
        <f>+Úvery!G163</f>
        <v>28.6</v>
      </c>
      <c r="M9" s="434">
        <v>-780.0570935404634</v>
      </c>
      <c r="N9" s="450">
        <v>-1.8585035144466615</v>
      </c>
      <c r="O9" s="450">
        <v>29.353226312230102</v>
      </c>
      <c r="P9" s="450">
        <f>+(PB!J10/1000)/'HDP spotreba'!B20*100</f>
        <v>-5.324032520118744</v>
      </c>
      <c r="Q9" s="450">
        <f>+(PB!D10/1000)/'HDP spotreba'!B20*100</f>
        <v>-1.1532941746886949</v>
      </c>
      <c r="R9" s="248">
        <v>1.3705</v>
      </c>
      <c r="T9" s="18"/>
      <c r="U9" s="18"/>
    </row>
    <row r="10" spans="1:21" ht="12.75">
      <c r="A10" s="55">
        <v>2008</v>
      </c>
      <c r="B10" s="378">
        <f>+'HDP spotreba'!B108</f>
        <v>6.170474967548984</v>
      </c>
      <c r="C10" s="128">
        <f>+HICP!C26</f>
        <v>3.93</v>
      </c>
      <c r="D10" s="128">
        <f>+PPI!D14</f>
        <v>6.1</v>
      </c>
      <c r="E10" s="128">
        <f>+'Zam., nezam.'!C21</f>
        <v>2.8</v>
      </c>
      <c r="F10" s="128">
        <f>+'Zam., nezam.'!L21</f>
        <v>9.6</v>
      </c>
      <c r="G10" s="231">
        <f>+'Priemyselná a staveb. produkcia'!D60</f>
        <v>2.780974299961647</v>
      </c>
      <c r="H10" s="231" t="s">
        <v>254</v>
      </c>
      <c r="I10" s="128">
        <f>+'Konjunkturálne prieskumy'!B12</f>
        <v>90.85</v>
      </c>
      <c r="J10" s="23">
        <v>4.862494617576734</v>
      </c>
      <c r="K10" s="56">
        <f>+Úvery!C180</f>
        <v>15.5</v>
      </c>
      <c r="L10" s="231">
        <f>+Úvery!G180</f>
        <v>25.3</v>
      </c>
      <c r="M10" s="438">
        <v>-703.8</v>
      </c>
      <c r="N10" s="449">
        <v>-2.1930917465594773</v>
      </c>
      <c r="O10" s="449">
        <v>27.643801913904515</v>
      </c>
      <c r="P10" s="449">
        <f>+(PB!J11/1000)/'HDP spotreba'!B21*100</f>
        <v>-6.529954035563653</v>
      </c>
      <c r="Q10" s="449">
        <f>+(PB!D11/1000)/'HDP spotreba'!B21*100</f>
        <v>-1.061958873063644</v>
      </c>
      <c r="R10" s="247">
        <v>1.4708</v>
      </c>
      <c r="T10" s="18"/>
      <c r="U10" s="18"/>
    </row>
    <row r="11" spans="1:21" ht="12.75" hidden="1">
      <c r="A11" s="4">
        <v>2009</v>
      </c>
      <c r="B11" s="433"/>
      <c r="C11" s="433"/>
      <c r="D11" s="433"/>
      <c r="E11" s="433"/>
      <c r="F11" s="433"/>
      <c r="G11" s="433"/>
      <c r="H11" s="70"/>
      <c r="I11" s="433"/>
      <c r="J11" s="18"/>
      <c r="K11" s="18"/>
      <c r="L11" s="433"/>
      <c r="M11" s="440"/>
      <c r="N11" s="440"/>
      <c r="O11" s="440"/>
      <c r="P11" s="440"/>
      <c r="Q11" s="440"/>
      <c r="R11" s="246"/>
      <c r="T11" s="18"/>
      <c r="U11" s="18"/>
    </row>
    <row r="12" spans="1:21" ht="12.75" hidden="1">
      <c r="A12" s="4">
        <v>2010</v>
      </c>
      <c r="B12" s="433"/>
      <c r="C12" s="433"/>
      <c r="D12" s="433"/>
      <c r="E12" s="433"/>
      <c r="F12" s="433"/>
      <c r="G12" s="433"/>
      <c r="H12" s="70"/>
      <c r="I12" s="433"/>
      <c r="J12" s="18"/>
      <c r="K12" s="18"/>
      <c r="L12" s="433"/>
      <c r="M12" s="440"/>
      <c r="N12" s="440"/>
      <c r="O12" s="440"/>
      <c r="P12" s="440"/>
      <c r="Q12" s="440"/>
      <c r="R12" s="246"/>
      <c r="T12" s="18"/>
      <c r="U12" s="18"/>
    </row>
    <row r="13" spans="1:21" ht="12.75" hidden="1">
      <c r="A13" s="4" t="s">
        <v>29</v>
      </c>
      <c r="B13" s="433">
        <f>+'HDP spotreba'!B149</f>
        <v>13.475997686524238</v>
      </c>
      <c r="C13" s="433">
        <f>+HICP!C40</f>
        <v>2.4</v>
      </c>
      <c r="D13" s="70">
        <f>+PPI!D17</f>
        <v>1.9</v>
      </c>
      <c r="E13" s="433">
        <f>+'Zam., nezam.'!C69</f>
        <v>2.3082284525282546</v>
      </c>
      <c r="F13" s="433">
        <f>+'Zam., nezam.'!L69</f>
        <v>10.3</v>
      </c>
      <c r="G13" s="70">
        <f>+'Priemyselná a staveb. produkcia'!D59</f>
        <v>15.461071231363889</v>
      </c>
      <c r="H13" s="70" t="s">
        <v>254</v>
      </c>
      <c r="I13" s="433">
        <f>+'Konjunkturálne prieskumy'!B24</f>
        <v>103.7</v>
      </c>
      <c r="J13" s="18">
        <v>11.6923634691921</v>
      </c>
      <c r="K13" s="18">
        <f>+Úvery!C162</f>
        <v>25.6</v>
      </c>
      <c r="L13" s="433">
        <f>+Úvery!G162</f>
        <v>28.6</v>
      </c>
      <c r="M13" s="448">
        <v>-780.0570935404634</v>
      </c>
      <c r="N13" s="435" t="s">
        <v>497</v>
      </c>
      <c r="O13" s="435" t="s">
        <v>497</v>
      </c>
      <c r="P13" s="440">
        <f>+(PB!J14/1000)/'HDP spotreba'!B73*100</f>
        <v>-7.922305044259217</v>
      </c>
      <c r="Q13" s="440">
        <f>+(PB!D14/1000)/'HDP spotreba'!B73*100</f>
        <v>-3.100391134289428</v>
      </c>
      <c r="R13" s="246">
        <v>1.4486</v>
      </c>
      <c r="T13" s="18"/>
      <c r="U13" s="18"/>
    </row>
    <row r="14" spans="1:21" ht="12.75" hidden="1">
      <c r="A14" s="4" t="s">
        <v>30</v>
      </c>
      <c r="B14" s="433">
        <f>+'HDP spotreba'!B150</f>
        <v>9.679513570004332</v>
      </c>
      <c r="C14" s="433">
        <f>+HICP!C41</f>
        <v>3.4</v>
      </c>
      <c r="D14" s="70">
        <f>+PPI!D18</f>
        <v>4.9</v>
      </c>
      <c r="E14" s="433">
        <f>+'Zam., nezam.'!C70</f>
        <v>2.789859829575562</v>
      </c>
      <c r="F14" s="433">
        <f>+'Zam., nezam.'!L70</f>
        <v>10.5</v>
      </c>
      <c r="G14" s="70">
        <f>+'Priemyselná a staveb. produkcia'!D64</f>
        <v>10.737179487179493</v>
      </c>
      <c r="H14" s="70" t="s">
        <v>254</v>
      </c>
      <c r="I14" s="433">
        <f>+'Konjunkturálne prieskumy'!B25</f>
        <v>101.8</v>
      </c>
      <c r="J14" s="18">
        <v>10.487866688344846</v>
      </c>
      <c r="K14" s="18">
        <f>+Úvery!C167</f>
        <v>30.4</v>
      </c>
      <c r="L14" s="433">
        <f>+Úvery!G167</f>
        <v>28.6</v>
      </c>
      <c r="M14" s="448">
        <v>112.85932417181172</v>
      </c>
      <c r="N14" s="435" t="s">
        <v>497</v>
      </c>
      <c r="O14" s="435" t="s">
        <v>497</v>
      </c>
      <c r="P14" s="440">
        <f>+(PB!J15/1000)/'HDP spotreba'!B74*100</f>
        <v>-2.726645466231162</v>
      </c>
      <c r="Q14" s="440">
        <f>+(PB!D15/1000)/'HDP spotreba'!B74*100</f>
        <v>-0.03554565940427785</v>
      </c>
      <c r="R14" s="246">
        <v>1.4976</v>
      </c>
      <c r="T14" s="18"/>
      <c r="U14" s="18"/>
    </row>
    <row r="15" spans="1:21" ht="12.75">
      <c r="A15" s="4" t="s">
        <v>31</v>
      </c>
      <c r="B15" s="433">
        <f>+'HDP spotreba'!B151</f>
        <v>7.34101858518153</v>
      </c>
      <c r="C15" s="433">
        <f>+HICP!C42</f>
        <v>4</v>
      </c>
      <c r="D15" s="70">
        <f>+PPI!D19</f>
        <v>6.1</v>
      </c>
      <c r="E15" s="433">
        <f>+'Zam., nezam.'!C71</f>
        <v>2.9173348615161245</v>
      </c>
      <c r="F15" s="433">
        <f>+'Zam., nezam.'!L71</f>
        <v>10.1</v>
      </c>
      <c r="G15" s="70">
        <f>+'Priemyselná a staveb. produkcia'!D68</f>
        <v>9.760494463044056</v>
      </c>
      <c r="H15" s="70" t="s">
        <v>254</v>
      </c>
      <c r="I15" s="433">
        <f>+'Konjunkturálne prieskumy'!B26</f>
        <v>94</v>
      </c>
      <c r="J15" s="18">
        <v>6.630776291851378</v>
      </c>
      <c r="K15" s="18">
        <f>+Úvery!C171</f>
        <v>25.9</v>
      </c>
      <c r="L15" s="433">
        <f>+Úvery!G171</f>
        <v>28.8</v>
      </c>
      <c r="M15" s="434">
        <v>-136.09506738365528</v>
      </c>
      <c r="N15" s="435" t="s">
        <v>497</v>
      </c>
      <c r="O15" s="435" t="s">
        <v>497</v>
      </c>
      <c r="P15" s="440">
        <f>+(PB!J16/1000)/'HDP spotreba'!B75*100</f>
        <v>-10.237563710971394</v>
      </c>
      <c r="Q15" s="440">
        <f>+(PB!D16/1000)/'HDP spotreba'!B75*100</f>
        <v>-1.1444471449314633</v>
      </c>
      <c r="R15" s="248">
        <v>1.5622</v>
      </c>
      <c r="T15" s="18"/>
      <c r="U15" s="18"/>
    </row>
    <row r="16" spans="1:21" ht="13.5" customHeight="1">
      <c r="A16" s="4" t="s">
        <v>32</v>
      </c>
      <c r="B16" s="433">
        <f>+'HDP spotreba'!B152</f>
        <v>6.764289786524458</v>
      </c>
      <c r="C16" s="433">
        <f>+HICP!C43</f>
        <v>4.5</v>
      </c>
      <c r="D16" s="70">
        <f>+PPI!D20</f>
        <v>6.6</v>
      </c>
      <c r="E16" s="433">
        <f>+'Zam., nezam.'!C72</f>
        <v>3.2430678756817173</v>
      </c>
      <c r="F16" s="433">
        <f>+'Zam., nezam.'!L72</f>
        <v>9</v>
      </c>
      <c r="G16" s="70">
        <f>+'Priemyselná a staveb. produkcia'!D72</f>
        <v>4.252543699452138</v>
      </c>
      <c r="H16" s="436" t="s">
        <v>254</v>
      </c>
      <c r="I16" s="433">
        <f>+'Konjunkturálne prieskumy'!B27</f>
        <v>95</v>
      </c>
      <c r="J16" s="433">
        <v>6.390837357405634</v>
      </c>
      <c r="K16" s="433">
        <f>+Úvery!C175</f>
        <v>22.6</v>
      </c>
      <c r="L16" s="433">
        <f>+Úvery!G175</f>
        <v>28.5</v>
      </c>
      <c r="M16" s="434">
        <v>142.73385115846776</v>
      </c>
      <c r="N16" s="435" t="s">
        <v>497</v>
      </c>
      <c r="O16" s="435" t="s">
        <v>497</v>
      </c>
      <c r="P16" s="440">
        <f>+(PB!J17/1000)/'HDP spotreba'!B76*100</f>
        <v>-5.35872201825565</v>
      </c>
      <c r="Q16" s="440">
        <f>+(PB!D17/1000)/'HDP spotreba'!B76*100</f>
        <v>-0.2930178374216322</v>
      </c>
      <c r="R16" s="248">
        <v>1.505</v>
      </c>
      <c r="T16" s="18"/>
      <c r="U16" s="18"/>
    </row>
    <row r="17" spans="1:18" ht="12.75">
      <c r="A17" s="4" t="s">
        <v>33</v>
      </c>
      <c r="B17" s="332">
        <f>+'HDP spotreba'!B153</f>
        <v>1.6343693440680482</v>
      </c>
      <c r="C17" s="45">
        <f>+HICP!C44</f>
        <v>3.9</v>
      </c>
      <c r="D17" s="436">
        <f>+PPI!D21</f>
        <v>6.7</v>
      </c>
      <c r="E17" s="45">
        <f>+'Zam., nezam.'!C73</f>
        <v>2.1</v>
      </c>
      <c r="F17" s="45">
        <f>+'Zam., nezam.'!L73</f>
        <v>8.7</v>
      </c>
      <c r="G17" s="70">
        <f>+'Priemyselná a staveb. produkcia'!D87</f>
        <v>-12.17120994739359</v>
      </c>
      <c r="H17" s="436" t="s">
        <v>254</v>
      </c>
      <c r="I17" s="433">
        <f>+'Konjunkturálne prieskumy'!B28</f>
        <v>72.6</v>
      </c>
      <c r="J17" s="436">
        <v>4.862494617576734</v>
      </c>
      <c r="K17" s="45">
        <f>+Úvery!C179</f>
        <v>15.5</v>
      </c>
      <c r="L17" s="45">
        <f>+Úvery!G179</f>
        <v>25.3</v>
      </c>
      <c r="M17" s="434">
        <v>-703.8</v>
      </c>
      <c r="N17" s="437" t="s">
        <v>497</v>
      </c>
      <c r="O17" s="437" t="s">
        <v>497</v>
      </c>
      <c r="P17" s="450">
        <f>+(PB!J18/1000)/'HDP spotreba'!B77*100</f>
        <v>-7.594160862073965</v>
      </c>
      <c r="Q17" s="450">
        <f>+(PB!D18/1000)/'HDP spotreba'!B77*100</f>
        <v>-2.726395117188247</v>
      </c>
      <c r="R17" s="248">
        <v>1.318</v>
      </c>
    </row>
    <row r="18" spans="1:18" s="6" customFormat="1" ht="12.75">
      <c r="A18" s="4" t="s">
        <v>34</v>
      </c>
      <c r="B18" s="332">
        <f>+'HDP spotreba'!B154</f>
        <v>-5.734077190004243</v>
      </c>
      <c r="C18" s="45">
        <f>+HICP!C45</f>
        <v>2.3</v>
      </c>
      <c r="D18" s="436">
        <f>+PPI!D22</f>
        <v>2</v>
      </c>
      <c r="E18" s="45">
        <f>+'Zam., nezam.'!C74</f>
        <v>-0.4</v>
      </c>
      <c r="F18" s="45">
        <f>+'Zam., nezam.'!L74</f>
        <v>10.5</v>
      </c>
      <c r="G18" s="70">
        <f>+'Priemyselná a staveb. produkcia'!D88</f>
        <v>-18.7650747708635</v>
      </c>
      <c r="H18" s="54">
        <v>-20.82529222562168</v>
      </c>
      <c r="I18" s="45">
        <f>+'Konjunkturálne prieskumy'!B29</f>
        <v>57.43333333333334</v>
      </c>
      <c r="J18" s="436">
        <v>0</v>
      </c>
      <c r="K18" s="436">
        <f>+Úvery!C184</f>
        <v>9.6</v>
      </c>
      <c r="L18" s="436">
        <f>+Úvery!G184</f>
        <v>21.9</v>
      </c>
      <c r="M18" s="434">
        <v>-204.6</v>
      </c>
      <c r="N18" s="437" t="s">
        <v>497</v>
      </c>
      <c r="O18" s="437" t="s">
        <v>497</v>
      </c>
      <c r="P18" s="450">
        <f>+(PB!J19/1000)/'HDP spotreba'!B78*100</f>
        <v>-5.085034210225368</v>
      </c>
      <c r="Q18" s="450">
        <f>+(PB!D19/1000)/'HDP spotreba'!B78*100</f>
        <v>-1.4707782802391778</v>
      </c>
      <c r="R18" s="248">
        <v>1.3029</v>
      </c>
    </row>
    <row r="19" spans="1:18" ht="12.75">
      <c r="A19" s="4" t="s">
        <v>35</v>
      </c>
      <c r="B19" s="332">
        <f>+'HDP spotreba'!B155</f>
        <v>-5.533786329485494</v>
      </c>
      <c r="C19" s="45">
        <f>+HICP!C46</f>
        <v>1.1</v>
      </c>
      <c r="D19" s="436">
        <f>+PPI!D23</f>
        <v>-2.2</v>
      </c>
      <c r="E19" s="45">
        <f>+'Zam., nezam.'!C75</f>
        <v>-1.3</v>
      </c>
      <c r="F19" s="45">
        <f>+'Zam., nezam.'!L75</f>
        <v>11.3</v>
      </c>
      <c r="G19" s="436">
        <f>+'Priemyselná a staveb. produkcia'!D89</f>
        <v>-19.873298920694527</v>
      </c>
      <c r="H19" s="54">
        <v>-22.532638032314395</v>
      </c>
      <c r="I19" s="45">
        <f>+'Konjunkturálne prieskumy'!B30</f>
        <v>49.26666666666667</v>
      </c>
      <c r="J19" s="436">
        <v>-1.1</v>
      </c>
      <c r="K19" s="436">
        <f>+Úvery!C188</f>
        <v>3.1</v>
      </c>
      <c r="L19" s="436">
        <f>+Úvery!G188</f>
        <v>17.2</v>
      </c>
      <c r="M19" s="45">
        <v>-1108.4</v>
      </c>
      <c r="N19" s="437" t="s">
        <v>497</v>
      </c>
      <c r="O19" s="437" t="s">
        <v>497</v>
      </c>
      <c r="P19" s="450">
        <f>+(PB!J20/1000)/'HDP spotreba'!B79*100</f>
        <v>-0.9809357938983622</v>
      </c>
      <c r="Q19" s="450">
        <f>+(PB!D20/1000)/'HDP spotreba'!B79*100</f>
        <v>2.9621656268601857</v>
      </c>
      <c r="R19" s="248">
        <v>1.3632</v>
      </c>
    </row>
    <row r="20" spans="1:18" ht="12.75">
      <c r="A20" s="55" t="s">
        <v>36</v>
      </c>
      <c r="B20" s="378">
        <f>+'HDP spotreba'!B156</f>
        <v>-4.8411490304079905</v>
      </c>
      <c r="C20" s="128">
        <f>+HICP!C47</f>
        <v>0.4</v>
      </c>
      <c r="D20" s="231">
        <f>+PPI!D24</f>
        <v>-4.6</v>
      </c>
      <c r="E20" s="128">
        <f>+'Zam., nezam.'!C76</f>
        <v>-3.7</v>
      </c>
      <c r="F20" s="128">
        <f>+'Zam., nezam.'!L76</f>
        <v>12.5</v>
      </c>
      <c r="G20" s="231">
        <f>+'Priemyselná a staveb. produkcia'!D90</f>
        <v>-10.235235235235251</v>
      </c>
      <c r="H20" s="231">
        <v>-19.429904274232285</v>
      </c>
      <c r="I20" s="128">
        <f>+'Konjunkturálne prieskumy'!B31</f>
        <v>61.8</v>
      </c>
      <c r="J20" s="23">
        <v>-4.1</v>
      </c>
      <c r="K20" s="231">
        <f>+Úvery!C192</f>
        <v>-0.5</v>
      </c>
      <c r="L20" s="231">
        <f>+Úvery!G192</f>
        <v>13.5</v>
      </c>
      <c r="M20" s="438">
        <v>-1360.2</v>
      </c>
      <c r="N20" s="527" t="s">
        <v>497</v>
      </c>
      <c r="O20" s="527" t="s">
        <v>497</v>
      </c>
      <c r="P20" s="449">
        <f>+(PB!J21/1000)/'HDP spotreba'!B80*100</f>
        <v>-0.8337956810239231</v>
      </c>
      <c r="Q20" s="449">
        <f>+(PB!D21/1000)/'HDP spotreba'!B80*100</f>
        <v>4.270171846777673</v>
      </c>
      <c r="R20" s="247">
        <v>1.4303</v>
      </c>
    </row>
    <row r="21" spans="1:18" ht="12.75" hidden="1">
      <c r="A21" s="4" t="s">
        <v>37</v>
      </c>
      <c r="B21" s="70"/>
      <c r="C21" s="433"/>
      <c r="D21" s="70"/>
      <c r="E21" s="70"/>
      <c r="F21" s="433"/>
      <c r="G21" s="433"/>
      <c r="H21" s="70"/>
      <c r="I21" s="433"/>
      <c r="J21" s="18"/>
      <c r="K21" s="18"/>
      <c r="L21" s="433"/>
      <c r="M21" s="448"/>
      <c r="N21" s="440"/>
      <c r="O21" s="440"/>
      <c r="P21" s="440"/>
      <c r="Q21" s="440"/>
      <c r="R21" s="246"/>
    </row>
    <row r="22" spans="1:18" ht="12.75" hidden="1">
      <c r="A22" s="4" t="s">
        <v>38</v>
      </c>
      <c r="B22" s="70"/>
      <c r="C22" s="433"/>
      <c r="D22" s="70"/>
      <c r="E22" s="70"/>
      <c r="F22" s="433"/>
      <c r="G22" s="433"/>
      <c r="H22" s="70"/>
      <c r="I22" s="433"/>
      <c r="J22" s="18"/>
      <c r="K22" s="18"/>
      <c r="L22" s="433"/>
      <c r="M22" s="448"/>
      <c r="N22" s="440"/>
      <c r="O22" s="440"/>
      <c r="P22" s="440"/>
      <c r="Q22" s="440"/>
      <c r="R22" s="246"/>
    </row>
    <row r="23" spans="1:18" ht="12.75" hidden="1">
      <c r="A23" s="4" t="s">
        <v>39</v>
      </c>
      <c r="B23" s="70"/>
      <c r="C23" s="433"/>
      <c r="D23" s="70"/>
      <c r="E23" s="70"/>
      <c r="F23" s="433"/>
      <c r="G23" s="433"/>
      <c r="H23" s="70"/>
      <c r="I23" s="433"/>
      <c r="J23" s="18"/>
      <c r="K23" s="18"/>
      <c r="L23" s="433"/>
      <c r="M23" s="448"/>
      <c r="N23" s="440"/>
      <c r="O23" s="440"/>
      <c r="P23" s="440"/>
      <c r="Q23" s="440"/>
      <c r="R23" s="246"/>
    </row>
    <row r="24" spans="1:18" ht="12.75" hidden="1">
      <c r="A24" s="4" t="s">
        <v>40</v>
      </c>
      <c r="B24" s="70"/>
      <c r="C24" s="433"/>
      <c r="D24" s="70"/>
      <c r="E24" s="70"/>
      <c r="F24" s="433"/>
      <c r="G24" s="433"/>
      <c r="H24" s="70"/>
      <c r="I24" s="433"/>
      <c r="J24" s="18"/>
      <c r="K24" s="18"/>
      <c r="L24" s="433"/>
      <c r="M24" s="448"/>
      <c r="N24" s="440"/>
      <c r="O24" s="440"/>
      <c r="P24" s="440"/>
      <c r="Q24" s="440"/>
      <c r="R24" s="246"/>
    </row>
    <row r="25" spans="1:18" ht="12.75" hidden="1">
      <c r="A25" s="4" t="s">
        <v>41</v>
      </c>
      <c r="B25" s="70"/>
      <c r="C25" s="433"/>
      <c r="D25" s="70"/>
      <c r="E25" s="70"/>
      <c r="F25" s="433"/>
      <c r="G25" s="433"/>
      <c r="H25" s="70"/>
      <c r="I25" s="433"/>
      <c r="J25" s="18"/>
      <c r="K25" s="18"/>
      <c r="L25" s="433"/>
      <c r="M25" s="448"/>
      <c r="N25" s="440"/>
      <c r="O25" s="440"/>
      <c r="P25" s="440"/>
      <c r="Q25" s="440"/>
      <c r="R25" s="246"/>
    </row>
    <row r="26" spans="1:18" ht="12.75" hidden="1">
      <c r="A26" s="4" t="s">
        <v>351</v>
      </c>
      <c r="B26" s="70" t="s">
        <v>497</v>
      </c>
      <c r="C26" s="433">
        <f>+HICP!C98</f>
        <v>4.4</v>
      </c>
      <c r="D26" s="70">
        <f>+PPI!D30</f>
        <v>6.7</v>
      </c>
      <c r="E26" s="70" t="s">
        <v>497</v>
      </c>
      <c r="F26" s="433">
        <f>+'Zam., nezam.'!L144</f>
        <v>7.36</v>
      </c>
      <c r="G26" s="433" t="e">
        <f>+#REF!</f>
        <v>#REF!</v>
      </c>
      <c r="H26" s="70" t="s">
        <v>86</v>
      </c>
      <c r="I26" s="433">
        <v>93.4</v>
      </c>
      <c r="J26" s="18">
        <v>8.183034993731972</v>
      </c>
      <c r="K26" s="18">
        <f>+Úvery!C173</f>
        <v>25.9</v>
      </c>
      <c r="L26" s="433">
        <f>+Úvery!G173</f>
        <v>28.7</v>
      </c>
      <c r="M26" s="448">
        <v>169.28898625771757</v>
      </c>
      <c r="N26" s="435" t="s">
        <v>497</v>
      </c>
      <c r="O26" s="435" t="s">
        <v>497</v>
      </c>
      <c r="P26" s="435" t="s">
        <v>497</v>
      </c>
      <c r="Q26" s="435" t="s">
        <v>497</v>
      </c>
      <c r="R26" s="246">
        <v>1.4975</v>
      </c>
    </row>
    <row r="27" spans="1:18" ht="12.75" hidden="1">
      <c r="A27" s="4" t="s">
        <v>352</v>
      </c>
      <c r="B27" s="70" t="s">
        <v>497</v>
      </c>
      <c r="C27" s="433">
        <f>+HICP!C99</f>
        <v>4.5</v>
      </c>
      <c r="D27" s="70">
        <f>+PPI!D31</f>
        <v>6.8</v>
      </c>
      <c r="E27" s="70" t="s">
        <v>497</v>
      </c>
      <c r="F27" s="433">
        <f>+'Zam., nezam.'!L145</f>
        <v>7.54</v>
      </c>
      <c r="G27" s="433">
        <f>+'Priemyselná a staveb. produkcia'!D71</f>
        <v>2.0999999999999943</v>
      </c>
      <c r="H27" s="70" t="s">
        <v>254</v>
      </c>
      <c r="I27" s="433">
        <f>+'Konjunkturálne prieskumy'!B76</f>
        <v>96.7</v>
      </c>
      <c r="J27" s="18">
        <v>6.390837357405634</v>
      </c>
      <c r="K27" s="18">
        <f>+Úvery!C174</f>
        <v>22.6</v>
      </c>
      <c r="L27" s="433">
        <f>+Úvery!G174</f>
        <v>28.5</v>
      </c>
      <c r="M27" s="448">
        <v>142.73385115846776</v>
      </c>
      <c r="N27" s="435" t="s">
        <v>497</v>
      </c>
      <c r="O27" s="435" t="s">
        <v>497</v>
      </c>
      <c r="P27" s="435" t="s">
        <v>497</v>
      </c>
      <c r="Q27" s="435" t="s">
        <v>497</v>
      </c>
      <c r="R27" s="246">
        <v>1.437</v>
      </c>
    </row>
    <row r="28" spans="1:18" ht="12.75" hidden="1">
      <c r="A28" s="4" t="s">
        <v>353</v>
      </c>
      <c r="B28" s="70" t="s">
        <v>497</v>
      </c>
      <c r="C28" s="433">
        <f>+HICP!C100</f>
        <v>4.2</v>
      </c>
      <c r="D28" s="70">
        <f>+PPI!D32</f>
        <v>7.5</v>
      </c>
      <c r="E28" s="70" t="s">
        <v>497</v>
      </c>
      <c r="F28" s="433">
        <f>+'Zam., nezam.'!L146</f>
        <v>7.51</v>
      </c>
      <c r="G28" s="433">
        <f>+'Priemyselná a staveb. produkcia'!D73</f>
        <v>-1.2</v>
      </c>
      <c r="H28" s="70" t="s">
        <v>254</v>
      </c>
      <c r="I28" s="433">
        <f>+'Konjunkturálne prieskumy'!B77</f>
        <v>80.7</v>
      </c>
      <c r="J28" s="18">
        <v>5.147247903544855</v>
      </c>
      <c r="K28" s="18">
        <f>+Úvery!C176</f>
        <v>20.2</v>
      </c>
      <c r="L28" s="433">
        <f>+Úvery!G176</f>
        <v>27.8</v>
      </c>
      <c r="M28" s="448">
        <v>262.23195910509196</v>
      </c>
      <c r="N28" s="435" t="s">
        <v>497</v>
      </c>
      <c r="O28" s="435" t="s">
        <v>497</v>
      </c>
      <c r="P28" s="435" t="s">
        <v>497</v>
      </c>
      <c r="Q28" s="435" t="s">
        <v>497</v>
      </c>
      <c r="R28" s="246">
        <v>1.3322</v>
      </c>
    </row>
    <row r="29" spans="1:18" ht="12.75" hidden="1">
      <c r="A29" s="4" t="s">
        <v>354</v>
      </c>
      <c r="B29" s="70" t="s">
        <v>497</v>
      </c>
      <c r="C29" s="433">
        <f>+HICP!C101</f>
        <v>3.9</v>
      </c>
      <c r="D29" s="70">
        <f>+PPI!D33</f>
        <v>6.7</v>
      </c>
      <c r="E29" s="70" t="s">
        <v>497</v>
      </c>
      <c r="F29" s="433">
        <f>+'Zam., nezam.'!L147</f>
        <v>7.8</v>
      </c>
      <c r="G29" s="433">
        <f>+'Priemyselná a staveb. produkcia'!D74</f>
        <v>-13.2</v>
      </c>
      <c r="H29" s="70" t="s">
        <v>254</v>
      </c>
      <c r="I29" s="433">
        <f>+'Konjunkturálne prieskumy'!B78</f>
        <v>71.6</v>
      </c>
      <c r="J29" s="18">
        <v>6.141307241054889</v>
      </c>
      <c r="K29" s="18">
        <f>+Úvery!C177</f>
        <v>19.9</v>
      </c>
      <c r="L29" s="433">
        <f>+Úvery!G177</f>
        <v>26.4</v>
      </c>
      <c r="M29" s="448">
        <v>318.6616211909978</v>
      </c>
      <c r="N29" s="435" t="s">
        <v>497</v>
      </c>
      <c r="O29" s="435" t="s">
        <v>497</v>
      </c>
      <c r="P29" s="435" t="s">
        <v>497</v>
      </c>
      <c r="Q29" s="435" t="s">
        <v>497</v>
      </c>
      <c r="R29" s="246">
        <v>1.2732</v>
      </c>
    </row>
    <row r="30" spans="1:18" ht="12.75" hidden="1">
      <c r="A30" s="4" t="s">
        <v>355</v>
      </c>
      <c r="B30" s="66" t="s">
        <v>497</v>
      </c>
      <c r="C30" s="18">
        <f>+HICP!C102</f>
        <v>3.5</v>
      </c>
      <c r="D30" s="66">
        <f>+PPI!D34</f>
        <v>6</v>
      </c>
      <c r="E30" s="66" t="s">
        <v>497</v>
      </c>
      <c r="F30" s="18">
        <f>+'Zam., nezam.'!L148</f>
        <v>8.39</v>
      </c>
      <c r="G30" s="433">
        <f>+'Priemyselná a staveb. produkcia'!D75</f>
        <v>-21.4</v>
      </c>
      <c r="H30" s="66" t="s">
        <v>254</v>
      </c>
      <c r="I30" s="18">
        <f>+'Konjunkturálne prieskumy'!B79</f>
        <v>65.4</v>
      </c>
      <c r="J30" s="18">
        <v>4.862494617576734</v>
      </c>
      <c r="K30" s="18">
        <f>+Úvery!C178</f>
        <v>15.5</v>
      </c>
      <c r="L30" s="433">
        <f>+Úvery!G178</f>
        <v>25.3</v>
      </c>
      <c r="M30" s="448">
        <v>-703.8</v>
      </c>
      <c r="N30" s="435" t="s">
        <v>497</v>
      </c>
      <c r="O30" s="435" t="s">
        <v>497</v>
      </c>
      <c r="P30" s="435" t="s">
        <v>497</v>
      </c>
      <c r="Q30" s="435" t="s">
        <v>497</v>
      </c>
      <c r="R30" s="246">
        <v>1.3449</v>
      </c>
    </row>
    <row r="31" spans="1:18" ht="12.75">
      <c r="A31" s="4" t="s">
        <v>356</v>
      </c>
      <c r="B31" s="66" t="s">
        <v>497</v>
      </c>
      <c r="C31" s="18">
        <f>+HICP!C103</f>
        <v>2.7</v>
      </c>
      <c r="D31" s="66">
        <f>+PPI!D35</f>
        <v>3.7</v>
      </c>
      <c r="E31" s="66" t="s">
        <v>497</v>
      </c>
      <c r="F31" s="18">
        <f>+'Zam., nezam.'!L149</f>
        <v>9.03</v>
      </c>
      <c r="G31" s="18">
        <f>+'Priemyselná a staveb. produkcia'!D77</f>
        <v>-24.6</v>
      </c>
      <c r="H31" s="13">
        <v>-21.659629723395014</v>
      </c>
      <c r="I31" s="18">
        <f>+'Konjunkturálne prieskumy'!B80</f>
        <v>64.5</v>
      </c>
      <c r="J31" s="66">
        <v>2.567688259787019</v>
      </c>
      <c r="K31" s="66">
        <f>+Úvery!C181</f>
        <v>11.6</v>
      </c>
      <c r="L31" s="436">
        <f>+Úvery!G181</f>
        <v>23.4</v>
      </c>
      <c r="M31" s="472">
        <v>100.3</v>
      </c>
      <c r="N31" s="435" t="s">
        <v>497</v>
      </c>
      <c r="O31" s="435" t="s">
        <v>497</v>
      </c>
      <c r="P31" s="435" t="s">
        <v>497</v>
      </c>
      <c r="Q31" s="435" t="s">
        <v>497</v>
      </c>
      <c r="R31" s="246">
        <v>1.3239</v>
      </c>
    </row>
    <row r="32" spans="1:19" ht="12.75">
      <c r="A32" s="4" t="s">
        <v>451</v>
      </c>
      <c r="B32" s="66" t="s">
        <v>497</v>
      </c>
      <c r="C32" s="18">
        <f>+HICP!C104</f>
        <v>2.4</v>
      </c>
      <c r="D32" s="66">
        <f>+PPI!D36</f>
        <v>1.8</v>
      </c>
      <c r="E32" s="66" t="s">
        <v>497</v>
      </c>
      <c r="F32" s="18">
        <f>+'Zam., nezam.'!L150</f>
        <v>9.72</v>
      </c>
      <c r="G32" s="18">
        <f>+'Priemyselná a staveb. produkcia'!D78</f>
        <v>-24.8</v>
      </c>
      <c r="H32" s="66">
        <v>-23.897811124201624</v>
      </c>
      <c r="I32" s="18">
        <f>+'Konjunkturálne prieskumy'!B81</f>
        <v>58.3</v>
      </c>
      <c r="J32" s="66">
        <v>-0.2582083600422749</v>
      </c>
      <c r="K32" s="66">
        <f>+Úvery!C182</f>
        <v>10.9</v>
      </c>
      <c r="L32" s="436">
        <f>+Úvery!G182</f>
        <v>22.7</v>
      </c>
      <c r="M32" s="472">
        <v>-185.1</v>
      </c>
      <c r="N32" s="435" t="s">
        <v>497</v>
      </c>
      <c r="O32" s="435" t="s">
        <v>497</v>
      </c>
      <c r="P32" s="435" t="s">
        <v>497</v>
      </c>
      <c r="Q32" s="435" t="s">
        <v>497</v>
      </c>
      <c r="R32" s="246">
        <v>1.2785</v>
      </c>
      <c r="S32" s="246"/>
    </row>
    <row r="33" spans="1:18" ht="12.75">
      <c r="A33" s="4" t="s">
        <v>452</v>
      </c>
      <c r="B33" s="66" t="s">
        <v>497</v>
      </c>
      <c r="C33" s="18">
        <f>+HICP!C105</f>
        <v>1.8</v>
      </c>
      <c r="D33" s="66">
        <f>+PPI!D37</f>
        <v>0.5</v>
      </c>
      <c r="E33" s="66" t="s">
        <v>497</v>
      </c>
      <c r="F33" s="18">
        <f>+'Zam., nezam.'!L151</f>
        <v>10.3</v>
      </c>
      <c r="G33" s="18">
        <f>+'Priemyselná a staveb. produkcia'!D79</f>
        <v>-15.4</v>
      </c>
      <c r="H33" s="66">
        <v>-17.017831914162414</v>
      </c>
      <c r="I33" s="18">
        <f>+'Konjunkturálne prieskumy'!B82</f>
        <v>49.5</v>
      </c>
      <c r="J33" s="66">
        <v>-0.04997520528272048</v>
      </c>
      <c r="K33" s="66">
        <f>+Úvery!C183</f>
        <v>9.6</v>
      </c>
      <c r="L33" s="436">
        <f>+Úvery!G183</f>
        <v>21.9</v>
      </c>
      <c r="M33" s="472">
        <v>-204.6</v>
      </c>
      <c r="N33" s="435" t="s">
        <v>497</v>
      </c>
      <c r="O33" s="435" t="s">
        <v>497</v>
      </c>
      <c r="P33" s="435" t="s">
        <v>497</v>
      </c>
      <c r="Q33" s="435" t="s">
        <v>497</v>
      </c>
      <c r="R33" s="391">
        <v>1.305</v>
      </c>
    </row>
    <row r="34" spans="1:18" ht="12.75">
      <c r="A34" s="4" t="s">
        <v>453</v>
      </c>
      <c r="B34" s="66" t="s">
        <v>497</v>
      </c>
      <c r="C34" s="18">
        <f>+HICP!C106</f>
        <v>1.3835791006735718</v>
      </c>
      <c r="D34" s="66">
        <f>+PPI!D38</f>
        <v>-0.8</v>
      </c>
      <c r="E34" s="66" t="s">
        <v>497</v>
      </c>
      <c r="F34" s="18">
        <f>+'Zam., nezam.'!L152</f>
        <v>10.9</v>
      </c>
      <c r="G34" s="18">
        <f>+'Priemyselná a staveb. produkcia'!D80</f>
        <v>-20.4</v>
      </c>
      <c r="H34" s="66">
        <v>-23.640022456672483</v>
      </c>
      <c r="I34" s="18">
        <f>+'Konjunkturálne prieskumy'!B83</f>
        <v>45.9</v>
      </c>
      <c r="J34" s="66">
        <v>0.18562935958482285</v>
      </c>
      <c r="K34" s="66">
        <f>+Úvery!C185</f>
        <v>7.3</v>
      </c>
      <c r="L34" s="436">
        <f>+Úvery!G185</f>
        <v>20.1</v>
      </c>
      <c r="M34" s="472">
        <v>-347.4</v>
      </c>
      <c r="N34" s="435" t="s">
        <v>497</v>
      </c>
      <c r="O34" s="435" t="s">
        <v>497</v>
      </c>
      <c r="P34" s="435" t="s">
        <v>497</v>
      </c>
      <c r="Q34" s="435" t="s">
        <v>497</v>
      </c>
      <c r="R34" s="391">
        <v>1.319</v>
      </c>
    </row>
    <row r="35" spans="1:18" ht="12.75">
      <c r="A35" s="4" t="s">
        <v>14</v>
      </c>
      <c r="B35" s="66" t="s">
        <v>497</v>
      </c>
      <c r="C35" s="18">
        <f>+HICP!C107</f>
        <v>1.1</v>
      </c>
      <c r="D35" s="66">
        <f>+PPI!D39</f>
        <v>-2.4</v>
      </c>
      <c r="E35" s="66" t="s">
        <v>497</v>
      </c>
      <c r="F35" s="18">
        <f>+'Zam., nezam.'!L153</f>
        <v>11.4</v>
      </c>
      <c r="G35" s="18">
        <f>+'Priemyselná a staveb. produkcia'!D81</f>
        <v>-24.3</v>
      </c>
      <c r="H35" s="66">
        <v>-23.274481899848794</v>
      </c>
      <c r="I35" s="18">
        <f>+'Konjunkturálne prieskumy'!B84</f>
        <v>46.5</v>
      </c>
      <c r="J35" s="66">
        <v>-0.23597141909381492</v>
      </c>
      <c r="K35" s="66">
        <f>+Úvery!C186</f>
        <v>6.4</v>
      </c>
      <c r="L35" s="436">
        <f>+Úvery!G186</f>
        <v>18.6</v>
      </c>
      <c r="M35" s="472">
        <v>-831.6</v>
      </c>
      <c r="N35" s="435" t="s">
        <v>497</v>
      </c>
      <c r="O35" s="435" t="s">
        <v>497</v>
      </c>
      <c r="P35" s="435" t="s">
        <v>497</v>
      </c>
      <c r="Q35" s="435" t="s">
        <v>497</v>
      </c>
      <c r="R35" s="391">
        <v>1.365</v>
      </c>
    </row>
    <row r="36" spans="1:18" ht="12.75">
      <c r="A36" s="4" t="s">
        <v>15</v>
      </c>
      <c r="B36" s="66" t="s">
        <v>497</v>
      </c>
      <c r="C36" s="18">
        <f>+HICP!C108</f>
        <v>0.7</v>
      </c>
      <c r="D36" s="66">
        <f>+PPI!D40</f>
        <v>-3.2</v>
      </c>
      <c r="E36" s="54" t="s">
        <v>497</v>
      </c>
      <c r="F36" s="18">
        <f>+'Zam., nezam.'!L154</f>
        <v>11.8</v>
      </c>
      <c r="G36" s="18">
        <f>+'Priemyselná a staveb. produkcia'!D82</f>
        <v>-19.8</v>
      </c>
      <c r="H36" s="18">
        <v>-20.698090952776198</v>
      </c>
      <c r="I36" s="18">
        <f>+'Konjunkturálne prieskumy'!B85</f>
        <v>55.4</v>
      </c>
      <c r="J36" s="66">
        <v>-1.1</v>
      </c>
      <c r="K36" s="66">
        <f>+Úvery!C187</f>
        <v>3.1</v>
      </c>
      <c r="L36" s="436">
        <f>+Úvery!G187</f>
        <v>17.2</v>
      </c>
      <c r="M36" s="433">
        <v>-1108.4</v>
      </c>
      <c r="N36" s="435" t="s">
        <v>497</v>
      </c>
      <c r="O36" s="435" t="s">
        <v>497</v>
      </c>
      <c r="P36" s="435" t="s">
        <v>497</v>
      </c>
      <c r="Q36" s="435" t="s">
        <v>497</v>
      </c>
      <c r="R36" s="391">
        <v>1.4016</v>
      </c>
    </row>
    <row r="37" spans="1:18" ht="12.75">
      <c r="A37" s="4" t="s">
        <v>16</v>
      </c>
      <c r="B37" s="66" t="s">
        <v>497</v>
      </c>
      <c r="C37" s="18">
        <f>+HICP!C109</f>
        <v>0.6</v>
      </c>
      <c r="D37" s="66">
        <f>+PPI!D41</f>
        <v>-4.2</v>
      </c>
      <c r="E37" s="54" t="s">
        <v>497</v>
      </c>
      <c r="F37" s="18">
        <f>+'Zam., nezam.'!L155</f>
        <v>12.1</v>
      </c>
      <c r="G37" s="18">
        <f>+'Priemyselná a staveb. produkcia'!D83</f>
        <v>-22.9</v>
      </c>
      <c r="H37" s="18">
        <v>-21.36126970978907</v>
      </c>
      <c r="I37" s="18">
        <f>+'Konjunkturálne prieskumy'!B86</f>
        <v>58.2</v>
      </c>
      <c r="J37" s="66">
        <v>-3.1</v>
      </c>
      <c r="K37" s="66">
        <f>+Úvery!C189</f>
        <v>0.1</v>
      </c>
      <c r="L37" s="436">
        <f>+Úvery!G189</f>
        <v>15.7</v>
      </c>
      <c r="M37" s="433">
        <v>-914.4</v>
      </c>
      <c r="N37" s="435" t="s">
        <v>497</v>
      </c>
      <c r="O37" s="435" t="s">
        <v>497</v>
      </c>
      <c r="P37" s="435" t="s">
        <v>497</v>
      </c>
      <c r="Q37" s="435" t="s">
        <v>497</v>
      </c>
      <c r="R37" s="1">
        <v>1.4088</v>
      </c>
    </row>
    <row r="38" spans="1:19" ht="12.75">
      <c r="A38" s="4" t="s">
        <v>454</v>
      </c>
      <c r="B38" s="66" t="s">
        <v>497</v>
      </c>
      <c r="C38" s="18">
        <f>+HICP!C110</f>
        <v>0.5</v>
      </c>
      <c r="D38" s="66">
        <f>+PPI!D42</f>
        <v>-4.6</v>
      </c>
      <c r="E38" s="66" t="s">
        <v>497</v>
      </c>
      <c r="F38" s="18">
        <f>+'Zam., nezam.'!L156</f>
        <v>12.05</v>
      </c>
      <c r="G38" s="18">
        <f>+'Priemyselná a staveb. produkcia'!D84</f>
        <v>-7.8</v>
      </c>
      <c r="H38" s="66">
        <v>-17.347177948621777</v>
      </c>
      <c r="I38" s="18">
        <f>+'Konjunkturálne prieskumy'!B87</f>
        <v>60.8</v>
      </c>
      <c r="J38" s="66">
        <v>-3</v>
      </c>
      <c r="K38" s="66">
        <f>+Úvery!C190</f>
        <v>-0.1</v>
      </c>
      <c r="L38" s="436">
        <f>+Úvery!G190</f>
        <v>14.6</v>
      </c>
      <c r="M38" s="433">
        <v>-1206.3</v>
      </c>
      <c r="N38" s="435" t="s">
        <v>497</v>
      </c>
      <c r="O38" s="435" t="s">
        <v>497</v>
      </c>
      <c r="P38" s="435" t="s">
        <v>497</v>
      </c>
      <c r="Q38" s="435" t="s">
        <v>497</v>
      </c>
      <c r="R38" s="1">
        <v>1.4268</v>
      </c>
      <c r="S38" s="391"/>
    </row>
    <row r="39" spans="1:18" ht="12.75">
      <c r="A39" s="4" t="s">
        <v>455</v>
      </c>
      <c r="B39" s="66" t="s">
        <v>497</v>
      </c>
      <c r="C39" s="18">
        <f>+HICP!C111</f>
        <v>0</v>
      </c>
      <c r="D39" s="66">
        <f>+PPI!D43</f>
        <v>-5.2</v>
      </c>
      <c r="E39" s="66" t="s">
        <v>497</v>
      </c>
      <c r="F39" s="18">
        <f>+'Zam., nezam.'!L157</f>
        <v>12.5</v>
      </c>
      <c r="G39" s="18">
        <f>+'Priemyselná a staveb. produkcia'!D85</f>
        <v>-5.599999999999994</v>
      </c>
      <c r="H39" s="66">
        <v>-18.439761691478623</v>
      </c>
      <c r="I39" s="18">
        <f>+'Konjunkturálne prieskumy'!B88</f>
        <v>66.4</v>
      </c>
      <c r="J39" s="66">
        <v>-4.1</v>
      </c>
      <c r="K39" s="66">
        <f>+Úvery!C191</f>
        <v>-0.5</v>
      </c>
      <c r="L39" s="436">
        <f>+Úvery!G193</f>
        <v>12.1</v>
      </c>
      <c r="M39" s="433">
        <v>-1360.2</v>
      </c>
      <c r="N39" s="435" t="s">
        <v>497</v>
      </c>
      <c r="O39" s="435" t="s">
        <v>497</v>
      </c>
      <c r="P39" s="435" t="s">
        <v>497</v>
      </c>
      <c r="Q39" s="435" t="s">
        <v>497</v>
      </c>
      <c r="R39" s="1">
        <v>1.4562</v>
      </c>
    </row>
    <row r="40" spans="1:18" ht="12.75">
      <c r="A40" s="4" t="s">
        <v>456</v>
      </c>
      <c r="B40" s="66" t="s">
        <v>497</v>
      </c>
      <c r="C40" s="18">
        <f>+HICP!C112</f>
        <v>-0.1</v>
      </c>
      <c r="D40" s="66">
        <f>+PPI!D44</f>
        <v>-5.8</v>
      </c>
      <c r="E40" s="66" t="s">
        <v>497</v>
      </c>
      <c r="F40" s="18">
        <f>+'Zam., nezam.'!L158</f>
        <v>12.4</v>
      </c>
      <c r="G40" s="18">
        <f>+'Priemyselná a staveb. produkcia'!D86</f>
        <v>-3.8</v>
      </c>
      <c r="H40" s="66">
        <v>-18.094047610826053</v>
      </c>
      <c r="I40" s="18">
        <f>+'Konjunkturálne prieskumy'!B89</f>
        <v>70.7</v>
      </c>
      <c r="J40" s="66">
        <v>-3.4</v>
      </c>
      <c r="K40" s="66">
        <f>+Úvery!C193</f>
        <v>-1.5</v>
      </c>
      <c r="L40" s="436">
        <f>+Úvery!G192</f>
        <v>13.5</v>
      </c>
      <c r="M40" s="433">
        <v>-1537.2</v>
      </c>
      <c r="N40" s="435" t="s">
        <v>497</v>
      </c>
      <c r="O40" s="435" t="s">
        <v>497</v>
      </c>
      <c r="P40" s="435" t="s">
        <v>497</v>
      </c>
      <c r="Q40" s="435" t="s">
        <v>497</v>
      </c>
      <c r="R40" s="1">
        <v>1.4816</v>
      </c>
    </row>
    <row r="41" spans="1:18" ht="12.75">
      <c r="A41" s="4" t="s">
        <v>457</v>
      </c>
      <c r="B41" s="66" t="s">
        <v>497</v>
      </c>
      <c r="C41" s="433">
        <f>+HICP!C113</f>
        <v>0</v>
      </c>
      <c r="D41" s="66" t="s">
        <v>254</v>
      </c>
      <c r="E41" s="66" t="s">
        <v>497</v>
      </c>
      <c r="F41" s="66" t="s">
        <v>254</v>
      </c>
      <c r="G41" s="66" t="s">
        <v>254</v>
      </c>
      <c r="H41" s="66" t="s">
        <v>254</v>
      </c>
      <c r="I41" s="18">
        <f>+'Konjunkturálne prieskumy'!B90</f>
        <v>73.5</v>
      </c>
      <c r="J41" s="66" t="s">
        <v>254</v>
      </c>
      <c r="K41" s="66" t="s">
        <v>254</v>
      </c>
      <c r="L41" s="66" t="s">
        <v>254</v>
      </c>
      <c r="M41" s="433">
        <v>-1576.2</v>
      </c>
      <c r="N41" s="435" t="s">
        <v>497</v>
      </c>
      <c r="O41" s="435" t="s">
        <v>497</v>
      </c>
      <c r="P41" s="435" t="s">
        <v>497</v>
      </c>
      <c r="Q41" s="435" t="s">
        <v>497</v>
      </c>
      <c r="R41" s="1">
        <v>1.1419</v>
      </c>
    </row>
    <row r="42" spans="1:17" ht="12.75">
      <c r="A42" s="6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433"/>
      <c r="M42" s="433"/>
      <c r="N42" s="439"/>
      <c r="O42" s="439"/>
      <c r="P42" s="433"/>
      <c r="Q42" s="433"/>
    </row>
    <row r="43" spans="1:17" ht="12.75">
      <c r="A43" s="444"/>
      <c r="B43" s="433"/>
      <c r="C43" s="433"/>
      <c r="D43" s="433"/>
      <c r="E43" s="433"/>
      <c r="F43" s="433"/>
      <c r="G43" s="18"/>
      <c r="H43" s="18"/>
      <c r="I43" s="18"/>
      <c r="J43" s="18"/>
      <c r="K43" s="18"/>
      <c r="L43" s="433"/>
      <c r="M43" s="433"/>
      <c r="N43" s="439"/>
      <c r="O43" s="439"/>
      <c r="P43" s="433"/>
      <c r="Q43" s="433"/>
    </row>
    <row r="44" spans="1:17" ht="12.75">
      <c r="A44" s="439" t="s">
        <v>632</v>
      </c>
      <c r="B44" s="439"/>
      <c r="C44" s="439"/>
      <c r="D44" s="439"/>
      <c r="E44" s="439"/>
      <c r="F44" s="439"/>
      <c r="J44" s="18"/>
      <c r="L44" s="439"/>
      <c r="M44" s="439"/>
      <c r="N44" s="439"/>
      <c r="O44" s="439"/>
      <c r="P44" s="439"/>
      <c r="Q44" s="439"/>
    </row>
    <row r="45" spans="1:17" ht="12.75">
      <c r="A45" s="439" t="s">
        <v>631</v>
      </c>
      <c r="B45" s="439"/>
      <c r="C45" s="439"/>
      <c r="D45" s="439"/>
      <c r="E45" s="439"/>
      <c r="F45" s="439"/>
      <c r="J45" s="18"/>
      <c r="L45" s="439"/>
      <c r="M45" s="439"/>
      <c r="N45" s="439"/>
      <c r="O45" s="439"/>
      <c r="P45" s="439"/>
      <c r="Q45" s="439"/>
    </row>
    <row r="46" spans="1:17" ht="12.75">
      <c r="A46" s="439"/>
      <c r="B46" s="439"/>
      <c r="C46" s="439"/>
      <c r="D46" s="439"/>
      <c r="E46" s="439"/>
      <c r="F46" s="439"/>
      <c r="J46" s="18"/>
      <c r="L46" s="439"/>
      <c r="M46" s="439"/>
      <c r="N46" s="439"/>
      <c r="O46" s="439"/>
      <c r="P46" s="439"/>
      <c r="Q46" s="439"/>
    </row>
    <row r="47" spans="1:10" ht="12.75">
      <c r="A47" s="439"/>
      <c r="B47" s="439"/>
      <c r="C47" s="439"/>
      <c r="D47" s="439"/>
      <c r="E47" s="439"/>
      <c r="F47" s="439"/>
      <c r="J47" s="18"/>
    </row>
    <row r="48" spans="1:10" ht="12.75">
      <c r="A48" s="439"/>
      <c r="B48" s="439"/>
      <c r="C48" s="439"/>
      <c r="D48" s="439"/>
      <c r="E48" s="439"/>
      <c r="F48" s="439"/>
      <c r="J48" s="18"/>
    </row>
    <row r="49" spans="1:10" ht="12.75">
      <c r="A49" s="439"/>
      <c r="B49" s="439"/>
      <c r="C49" s="439"/>
      <c r="D49" s="439"/>
      <c r="E49" s="439"/>
      <c r="F49" s="439"/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ht="12.75">
      <c r="J69" s="18"/>
    </row>
    <row r="70" ht="12.75"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>
        <v>8.183034993731972</v>
      </c>
    </row>
    <row r="79" ht="12.75">
      <c r="J79" s="18">
        <v>6.390837357405634</v>
      </c>
    </row>
    <row r="80" ht="12.75">
      <c r="J80" s="18">
        <v>5.147247903544855</v>
      </c>
    </row>
    <row r="81" ht="12.75">
      <c r="J81" s="18">
        <v>6.141307241054889</v>
      </c>
    </row>
    <row r="82" ht="12.75">
      <c r="J82" s="18">
        <v>4.862494617576734</v>
      </c>
    </row>
  </sheetData>
  <printOptions/>
  <pageMargins left="0.37" right="0.22" top="0.88" bottom="0.87" header="0.5" footer="0.5"/>
  <pageSetup fitToHeight="2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3"/>
  <sheetViews>
    <sheetView workbookViewId="0" topLeftCell="A63">
      <selection activeCell="A1" sqref="A1"/>
    </sheetView>
  </sheetViews>
  <sheetFormatPr defaultColWidth="9.00390625" defaultRowHeight="14.25"/>
  <cols>
    <col min="1" max="1" width="7.75390625" style="1" customWidth="1"/>
    <col min="2" max="2" width="9.00390625" style="1" customWidth="1"/>
    <col min="3" max="3" width="14.625" style="1" customWidth="1"/>
    <col min="4" max="4" width="9.00390625" style="1" customWidth="1"/>
    <col min="5" max="5" width="10.625" style="1" customWidth="1"/>
    <col min="6" max="6" width="12.875" style="1" customWidth="1"/>
    <col min="7" max="7" width="13.125" style="1" customWidth="1"/>
    <col min="8" max="8" width="11.75390625" style="1" customWidth="1"/>
    <col min="9" max="16384" width="9.00390625" style="1" customWidth="1"/>
  </cols>
  <sheetData>
    <row r="1" ht="15">
      <c r="A1" s="57" t="s">
        <v>376</v>
      </c>
    </row>
    <row r="2" ht="15.75">
      <c r="A2" s="58" t="s">
        <v>313</v>
      </c>
    </row>
    <row r="3" ht="12.75">
      <c r="A3" s="1" t="s">
        <v>500</v>
      </c>
    </row>
    <row r="4" ht="8.25" customHeight="1"/>
    <row r="5" spans="1:8" ht="63.75" customHeight="1">
      <c r="A5" s="136"/>
      <c r="B5" s="142" t="s">
        <v>88</v>
      </c>
      <c r="C5" s="142" t="s">
        <v>364</v>
      </c>
      <c r="D5" s="142" t="s">
        <v>365</v>
      </c>
      <c r="E5" s="142" t="s">
        <v>335</v>
      </c>
      <c r="F5" s="142" t="s">
        <v>366</v>
      </c>
      <c r="G5" s="142" t="s">
        <v>367</v>
      </c>
      <c r="H5" s="143" t="s">
        <v>368</v>
      </c>
    </row>
    <row r="6" spans="1:8" ht="12.75">
      <c r="A6" s="136"/>
      <c r="B6" s="49">
        <v>1</v>
      </c>
      <c r="C6" s="49">
        <v>2</v>
      </c>
      <c r="D6" s="49">
        <v>3</v>
      </c>
      <c r="E6" s="49">
        <v>4</v>
      </c>
      <c r="F6" s="49">
        <v>5</v>
      </c>
      <c r="G6" s="49">
        <v>6</v>
      </c>
      <c r="H6" s="137">
        <v>7</v>
      </c>
    </row>
    <row r="7" spans="1:8" ht="14.25" customHeight="1">
      <c r="A7" s="100"/>
      <c r="B7" s="624" t="s">
        <v>391</v>
      </c>
      <c r="C7" s="625"/>
      <c r="D7" s="625"/>
      <c r="E7" s="625"/>
      <c r="F7" s="625"/>
      <c r="G7" s="625"/>
      <c r="H7" s="625"/>
    </row>
    <row r="8" spans="1:8" ht="12.75" hidden="1">
      <c r="A8" s="138">
        <v>1998</v>
      </c>
      <c r="B8" s="36">
        <v>4.729137069320515</v>
      </c>
      <c r="C8" s="36">
        <v>5.3665586526748115</v>
      </c>
      <c r="D8" s="36">
        <v>-2.201516628307047</v>
      </c>
      <c r="E8" s="36">
        <v>-3.972692677384032</v>
      </c>
      <c r="F8" s="36">
        <v>6.655013845560134</v>
      </c>
      <c r="G8" s="36">
        <v>19.404234149334982</v>
      </c>
      <c r="H8" s="36">
        <v>16.146878148149725</v>
      </c>
    </row>
    <row r="9" spans="1:8" ht="12.75" hidden="1">
      <c r="A9" s="138">
        <v>1999</v>
      </c>
      <c r="B9" s="36">
        <v>4.119293135754276</v>
      </c>
      <c r="C9" s="36">
        <v>-0.9146068459092191</v>
      </c>
      <c r="D9" s="36">
        <v>-1.7301038651939393</v>
      </c>
      <c r="E9" s="36">
        <v>42.28424394959487</v>
      </c>
      <c r="F9" s="36">
        <v>7.966138165883734</v>
      </c>
      <c r="G9" s="36">
        <v>3.4360628295368087</v>
      </c>
      <c r="H9" s="36">
        <v>-2.07098556170439</v>
      </c>
    </row>
    <row r="10" spans="1:8" ht="12.75" hidden="1">
      <c r="A10" s="138">
        <v>2000</v>
      </c>
      <c r="B10" s="36">
        <v>9.608328428712625</v>
      </c>
      <c r="C10" s="36">
        <v>-2.0284170270409305</v>
      </c>
      <c r="D10" s="36">
        <v>15.607869986325198</v>
      </c>
      <c r="E10" s="36">
        <v>-15.725672862357968</v>
      </c>
      <c r="F10" s="36">
        <v>20.12519526792515</v>
      </c>
      <c r="G10" s="36">
        <v>22.205970406181777</v>
      </c>
      <c r="H10" s="36">
        <v>-0.996098239176078</v>
      </c>
    </row>
    <row r="11" spans="1:8" ht="12.75" hidden="1">
      <c r="A11" s="138">
        <v>2001</v>
      </c>
      <c r="B11" s="36">
        <v>2.949496190114928</v>
      </c>
      <c r="C11" s="36">
        <v>-10.321520181616748</v>
      </c>
      <c r="D11" s="36">
        <v>0.6412393947963864</v>
      </c>
      <c r="E11" s="36">
        <v>15.200532918229356</v>
      </c>
      <c r="F11" s="36">
        <v>-1.5676406918384203</v>
      </c>
      <c r="G11" s="36">
        <v>9.440834350935987</v>
      </c>
      <c r="H11" s="36">
        <v>-0.774365829651785</v>
      </c>
    </row>
    <row r="12" spans="1:8" ht="12.75" hidden="1">
      <c r="A12" s="138">
        <v>2002</v>
      </c>
      <c r="B12" s="36">
        <v>3.8510115445836703</v>
      </c>
      <c r="C12" s="36">
        <v>-19.81641797513045</v>
      </c>
      <c r="D12" s="36">
        <v>0.04766228216490731</v>
      </c>
      <c r="E12" s="36">
        <v>-8.013711321238375</v>
      </c>
      <c r="F12" s="36">
        <v>15.485294587911838</v>
      </c>
      <c r="G12" s="36">
        <v>-1.257725637088143</v>
      </c>
      <c r="H12" s="36">
        <v>12.159067518326069</v>
      </c>
    </row>
    <row r="13" spans="1:8" ht="12.75" hidden="1">
      <c r="A13" s="138">
        <v>2003</v>
      </c>
      <c r="B13" s="36">
        <v>4.382707348956586</v>
      </c>
      <c r="C13" s="36">
        <v>-2.5268397098960946</v>
      </c>
      <c r="D13" s="36">
        <v>-4.075143182122474</v>
      </c>
      <c r="E13" s="36">
        <v>30.981965273825324</v>
      </c>
      <c r="F13" s="36">
        <v>2.0400307592730087</v>
      </c>
      <c r="G13" s="36">
        <v>15.770505115960361</v>
      </c>
      <c r="H13" s="36">
        <v>7.512752081198386</v>
      </c>
    </row>
    <row r="14" spans="1:8" ht="12.75" hidden="1">
      <c r="A14" s="139">
        <v>2004</v>
      </c>
      <c r="B14" s="233">
        <v>2.8950428475202017</v>
      </c>
      <c r="C14" s="233">
        <v>7.578265541355208</v>
      </c>
      <c r="D14" s="233">
        <v>-10.349084862916186</v>
      </c>
      <c r="E14" s="233">
        <v>11.59646825434804</v>
      </c>
      <c r="F14" s="233">
        <v>5.658415062308819</v>
      </c>
      <c r="G14" s="233">
        <v>20.362745558828095</v>
      </c>
      <c r="H14" s="233">
        <v>12.255947706912721</v>
      </c>
    </row>
    <row r="15" spans="1:8" ht="12.75">
      <c r="A15" s="139">
        <v>2005</v>
      </c>
      <c r="B15" s="233">
        <v>4.33157035219898</v>
      </c>
      <c r="C15" s="233">
        <v>6.977796919319829</v>
      </c>
      <c r="D15" s="233">
        <v>-1.6816186423994708</v>
      </c>
      <c r="E15" s="233">
        <v>-10.472482890499279</v>
      </c>
      <c r="F15" s="233">
        <v>8.35133304599438</v>
      </c>
      <c r="G15" s="233">
        <v>17.85027162990525</v>
      </c>
      <c r="H15" s="233">
        <v>7.178071146755968</v>
      </c>
    </row>
    <row r="16" spans="1:8" ht="12.75">
      <c r="A16" s="139">
        <v>2006</v>
      </c>
      <c r="B16" s="233">
        <v>1.4650355736701925</v>
      </c>
      <c r="C16" s="233">
        <v>-9.85488078206673</v>
      </c>
      <c r="D16" s="233">
        <v>-4.010490651633418</v>
      </c>
      <c r="E16" s="233">
        <v>-2.4343406710608093</v>
      </c>
      <c r="F16" s="233">
        <v>6.772173877410097</v>
      </c>
      <c r="G16" s="233">
        <v>-5.548583397200019</v>
      </c>
      <c r="H16" s="233">
        <v>6.930094906592771</v>
      </c>
    </row>
    <row r="17" spans="1:8" ht="12.75">
      <c r="A17" s="139">
        <v>2007</v>
      </c>
      <c r="B17" s="233">
        <v>0.1388437437233847</v>
      </c>
      <c r="C17" s="233">
        <v>-0.8900850439860903</v>
      </c>
      <c r="D17" s="233">
        <v>0.11941320667875743</v>
      </c>
      <c r="E17" s="233">
        <v>4.0935656188192695</v>
      </c>
      <c r="F17" s="233">
        <v>0.41652163529377617</v>
      </c>
      <c r="G17" s="233">
        <v>4.765760360762158</v>
      </c>
      <c r="H17" s="233">
        <v>-5.016581345536167</v>
      </c>
    </row>
    <row r="18" spans="1:8" ht="12.75">
      <c r="A18" s="144">
        <v>2008</v>
      </c>
      <c r="B18" s="107">
        <v>2.4935619874774773</v>
      </c>
      <c r="C18" s="23">
        <v>17.371362201581917</v>
      </c>
      <c r="D18" s="23">
        <v>5.965266972237288</v>
      </c>
      <c r="E18" s="23">
        <v>3.863124785860819</v>
      </c>
      <c r="F18" s="23">
        <v>-7.389470096142517</v>
      </c>
      <c r="G18" s="23">
        <v>0.5279533502508968</v>
      </c>
      <c r="H18" s="23">
        <v>11.385895036170524</v>
      </c>
    </row>
    <row r="19" spans="1:8" ht="12.75" customHeight="1" hidden="1">
      <c r="A19" s="140" t="s">
        <v>143</v>
      </c>
      <c r="B19" s="36">
        <v>4.698920278286707</v>
      </c>
      <c r="C19" s="36">
        <v>2.4226202580004212</v>
      </c>
      <c r="D19" s="36">
        <v>-7.390520647049968</v>
      </c>
      <c r="E19" s="36">
        <v>8.491410915634063</v>
      </c>
      <c r="F19" s="36">
        <v>2.1971664980186603</v>
      </c>
      <c r="G19" s="36">
        <v>29.21910313517975</v>
      </c>
      <c r="H19" s="36">
        <v>22.441642156948433</v>
      </c>
    </row>
    <row r="20" spans="1:8" ht="12.75" customHeight="1" hidden="1">
      <c r="A20" s="140" t="s">
        <v>144</v>
      </c>
      <c r="B20" s="36">
        <v>8.162303544757265</v>
      </c>
      <c r="C20" s="36">
        <v>14.939093750682005</v>
      </c>
      <c r="D20" s="36">
        <v>-2.343596596488325</v>
      </c>
      <c r="E20" s="36">
        <v>5.003539521507051</v>
      </c>
      <c r="F20" s="36">
        <v>10.77986983536772</v>
      </c>
      <c r="G20" s="36">
        <v>19.763087403130115</v>
      </c>
      <c r="H20" s="36">
        <v>29.38224599255372</v>
      </c>
    </row>
    <row r="21" spans="1:8" ht="12.75" customHeight="1" hidden="1">
      <c r="A21" s="140" t="s">
        <v>145</v>
      </c>
      <c r="B21" s="36">
        <v>8.404334495327134</v>
      </c>
      <c r="C21" s="36">
        <v>20.978615233243175</v>
      </c>
      <c r="D21" s="36">
        <v>-2.4452088086701878</v>
      </c>
      <c r="E21" s="36">
        <v>-2.000064647482546</v>
      </c>
      <c r="F21" s="36">
        <v>5.776183687875957</v>
      </c>
      <c r="G21" s="36">
        <v>27.009772347826043</v>
      </c>
      <c r="H21" s="36">
        <v>17.765561111310973</v>
      </c>
    </row>
    <row r="22" spans="1:8" ht="12.75" customHeight="1" hidden="1">
      <c r="A22" s="140" t="s">
        <v>146</v>
      </c>
      <c r="B22" s="36">
        <v>-1.8414531804868943</v>
      </c>
      <c r="C22" s="36">
        <v>-23.740291342429046</v>
      </c>
      <c r="D22" s="36">
        <v>3.2786651370006155</v>
      </c>
      <c r="E22" s="36">
        <v>-19.29504339841469</v>
      </c>
      <c r="F22" s="36">
        <v>7.250851081690328</v>
      </c>
      <c r="G22" s="36">
        <v>4.550323349702097</v>
      </c>
      <c r="H22" s="36">
        <v>1.6740885939588566</v>
      </c>
    </row>
    <row r="23" spans="1:8" ht="12.75" customHeight="1" hidden="1">
      <c r="A23" s="140" t="s">
        <v>147</v>
      </c>
      <c r="B23" s="36">
        <v>3.6447008275127075</v>
      </c>
      <c r="C23" s="36">
        <v>1.2053743179825176</v>
      </c>
      <c r="D23" s="36">
        <v>2.5731972063187953</v>
      </c>
      <c r="E23" s="36">
        <v>13.45537732229181</v>
      </c>
      <c r="F23" s="36">
        <v>-9.704643912747514</v>
      </c>
      <c r="G23" s="36">
        <v>4.797474933204683</v>
      </c>
      <c r="H23" s="36">
        <v>9.162797840568459</v>
      </c>
    </row>
    <row r="24" spans="1:8" ht="12.75" customHeight="1" hidden="1">
      <c r="A24" s="140" t="s">
        <v>148</v>
      </c>
      <c r="B24" s="36">
        <v>0.7548152130989934</v>
      </c>
      <c r="C24" s="36">
        <v>1.8000316479267298</v>
      </c>
      <c r="D24" s="36">
        <v>-9.099004608290912</v>
      </c>
      <c r="E24" s="36">
        <v>26.95244159008361</v>
      </c>
      <c r="F24" s="36">
        <v>5.391755220059949</v>
      </c>
      <c r="G24" s="36">
        <v>3.9530660241189963</v>
      </c>
      <c r="H24" s="36">
        <v>-5.642270716940757</v>
      </c>
    </row>
    <row r="25" spans="1:8" ht="12.75" customHeight="1" hidden="1">
      <c r="A25" s="140" t="s">
        <v>149</v>
      </c>
      <c r="B25" s="36">
        <v>3.0826231988948223</v>
      </c>
      <c r="C25" s="36">
        <v>-0.18348988966519642</v>
      </c>
      <c r="D25" s="36">
        <v>2.549144981646151</v>
      </c>
      <c r="E25" s="36">
        <v>69.39050155829506</v>
      </c>
      <c r="F25" s="36">
        <v>11.875405416892562</v>
      </c>
      <c r="G25" s="36">
        <v>-9.764367926968845</v>
      </c>
      <c r="H25" s="36">
        <v>-6.510288018311115</v>
      </c>
    </row>
    <row r="26" spans="1:8" ht="12.75" customHeight="1" hidden="1">
      <c r="A26" s="140" t="s">
        <v>150</v>
      </c>
      <c r="B26" s="36">
        <v>9.47239550037007</v>
      </c>
      <c r="C26" s="36">
        <v>-6.587004496139144</v>
      </c>
      <c r="D26" s="36">
        <v>-1.9830287713503054</v>
      </c>
      <c r="E26" s="36">
        <v>68.14200745437299</v>
      </c>
      <c r="F26" s="36">
        <v>31.182199283057088</v>
      </c>
      <c r="G26" s="36">
        <v>18.18555869942024</v>
      </c>
      <c r="H26" s="36">
        <v>-2.8100259030790085</v>
      </c>
    </row>
    <row r="27" spans="1:8" ht="12.75" customHeight="1" hidden="1">
      <c r="A27" s="140" t="s">
        <v>151</v>
      </c>
      <c r="B27" s="36">
        <v>15.637900611489684</v>
      </c>
      <c r="C27" s="36">
        <v>23.989689743514077</v>
      </c>
      <c r="D27" s="36">
        <v>18.546105052842222</v>
      </c>
      <c r="E27" s="36">
        <v>17.442387850075548</v>
      </c>
      <c r="F27" s="36">
        <v>32.94453467234041</v>
      </c>
      <c r="G27" s="36">
        <v>31.211761022245582</v>
      </c>
      <c r="H27" s="36">
        <v>-7.852105871852203</v>
      </c>
    </row>
    <row r="28" spans="1:8" ht="12.75" customHeight="1" hidden="1">
      <c r="A28" s="140" t="s">
        <v>152</v>
      </c>
      <c r="B28" s="36">
        <v>7.858842752336017</v>
      </c>
      <c r="C28" s="36">
        <v>-8.539289636931287</v>
      </c>
      <c r="D28" s="36">
        <v>25.906538597297953</v>
      </c>
      <c r="E28" s="36">
        <v>16.712535439729322</v>
      </c>
      <c r="F28" s="36">
        <v>10.695788613124918</v>
      </c>
      <c r="G28" s="36">
        <v>15.153240419883815</v>
      </c>
      <c r="H28" s="36">
        <v>-10.572154391651551</v>
      </c>
    </row>
    <row r="29" spans="1:8" ht="12.75" customHeight="1" hidden="1">
      <c r="A29" s="140" t="s">
        <v>153</v>
      </c>
      <c r="B29" s="36">
        <v>7.966074676632886</v>
      </c>
      <c r="C29" s="36">
        <v>-8.765920821712683</v>
      </c>
      <c r="D29" s="36">
        <v>7.578914984661253</v>
      </c>
      <c r="E29" s="36">
        <v>-38.792899408793126</v>
      </c>
      <c r="F29" s="36">
        <v>16.16318107320795</v>
      </c>
      <c r="G29" s="36">
        <v>28.78027021235178</v>
      </c>
      <c r="H29" s="36">
        <v>14.7819914753847</v>
      </c>
    </row>
    <row r="30" spans="1:8" ht="12.75" customHeight="1" hidden="1">
      <c r="A30" s="140" t="s">
        <v>154</v>
      </c>
      <c r="B30" s="36">
        <v>6.955730505685565</v>
      </c>
      <c r="C30" s="36">
        <v>-7.661591516406801</v>
      </c>
      <c r="D30" s="36">
        <v>10.395147747561012</v>
      </c>
      <c r="E30" s="36">
        <v>-33.528644355665705</v>
      </c>
      <c r="F30" s="36">
        <v>23.635537989422147</v>
      </c>
      <c r="G30" s="36">
        <v>12.573170349136078</v>
      </c>
      <c r="H30" s="36">
        <v>0.24336992813263691</v>
      </c>
    </row>
    <row r="31" spans="1:8" ht="12.75" customHeight="1" hidden="1">
      <c r="A31" s="140" t="s">
        <v>155</v>
      </c>
      <c r="B31" s="36">
        <v>4.796441066716511</v>
      </c>
      <c r="C31" s="36">
        <v>-12.041378013390812</v>
      </c>
      <c r="D31" s="36">
        <v>4.497646173217234</v>
      </c>
      <c r="E31" s="36">
        <v>18.58271409694619</v>
      </c>
      <c r="F31" s="36">
        <v>6.596887716622035</v>
      </c>
      <c r="G31" s="36">
        <v>8.056367928933824</v>
      </c>
      <c r="H31" s="36">
        <v>-5.736753978322383</v>
      </c>
    </row>
    <row r="32" spans="1:8" ht="12.75" customHeight="1" hidden="1">
      <c r="A32" s="140" t="s">
        <v>156</v>
      </c>
      <c r="B32" s="36">
        <v>4.937825140721742</v>
      </c>
      <c r="C32" s="36">
        <v>-13.914270596979279</v>
      </c>
      <c r="D32" s="36">
        <v>0.25836089528768014</v>
      </c>
      <c r="E32" s="36">
        <v>13.791657542539255</v>
      </c>
      <c r="F32" s="36">
        <v>0.5377433520512369</v>
      </c>
      <c r="G32" s="36">
        <v>10.264860749136602</v>
      </c>
      <c r="H32" s="36">
        <v>1.925085889415712</v>
      </c>
    </row>
    <row r="33" spans="1:8" ht="12.75" customHeight="1" hidden="1">
      <c r="A33" s="140" t="s">
        <v>157</v>
      </c>
      <c r="B33" s="36">
        <v>3.0125580757136987</v>
      </c>
      <c r="C33" s="36">
        <v>-13.206651553419775</v>
      </c>
      <c r="D33" s="36">
        <v>-5.641502032628594</v>
      </c>
      <c r="E33" s="36">
        <v>13.99555196290369</v>
      </c>
      <c r="F33" s="36">
        <v>-1.2665509936460495</v>
      </c>
      <c r="G33" s="36">
        <v>14.758337371544712</v>
      </c>
      <c r="H33" s="36">
        <v>0.31026304720245435</v>
      </c>
    </row>
    <row r="34" spans="1:8" ht="12.75" customHeight="1" hidden="1">
      <c r="A34" s="140" t="s">
        <v>158</v>
      </c>
      <c r="B34" s="36">
        <v>-0.9862305971931988</v>
      </c>
      <c r="C34" s="36">
        <v>-1.3285626891775877</v>
      </c>
      <c r="D34" s="36">
        <v>1.9285507836546145</v>
      </c>
      <c r="E34" s="36">
        <v>13.85439277814065</v>
      </c>
      <c r="F34" s="36">
        <v>-13.818424891233846</v>
      </c>
      <c r="G34" s="36">
        <v>3.6090254020737547</v>
      </c>
      <c r="H34" s="36">
        <v>2.2008630706443313</v>
      </c>
    </row>
    <row r="35" spans="1:8" ht="12.75" customHeight="1" hidden="1">
      <c r="A35" s="140" t="s">
        <v>159</v>
      </c>
      <c r="B35" s="36">
        <v>4.244258367992032</v>
      </c>
      <c r="C35" s="36">
        <v>-15.536068802396471</v>
      </c>
      <c r="D35" s="36">
        <v>-3.1699149709149594</v>
      </c>
      <c r="E35" s="36">
        <v>-21.875456597466112</v>
      </c>
      <c r="F35" s="36">
        <v>25.752515529665928</v>
      </c>
      <c r="G35" s="36">
        <v>1.7341404977491095</v>
      </c>
      <c r="H35" s="36">
        <v>7.292314984287216</v>
      </c>
    </row>
    <row r="36" spans="1:8" ht="12.75" customHeight="1" hidden="1">
      <c r="A36" s="140" t="s">
        <v>160</v>
      </c>
      <c r="B36" s="36">
        <v>6.106356660764618</v>
      </c>
      <c r="C36" s="36">
        <v>-20.570532903661984</v>
      </c>
      <c r="D36" s="36">
        <v>-1.1346543408640173</v>
      </c>
      <c r="E36" s="36">
        <v>-15.051791124906572</v>
      </c>
      <c r="F36" s="36">
        <v>22.981370213655623</v>
      </c>
      <c r="G36" s="36">
        <v>3.4109384039749244</v>
      </c>
      <c r="H36" s="36">
        <v>13.566254570567907</v>
      </c>
    </row>
    <row r="37" spans="1:8" ht="12.75" customHeight="1" hidden="1">
      <c r="A37" s="140" t="s">
        <v>161</v>
      </c>
      <c r="B37" s="36">
        <v>-0.04750937267442623</v>
      </c>
      <c r="C37" s="36">
        <v>-19.33754937197837</v>
      </c>
      <c r="D37" s="36">
        <v>2.966955574199389</v>
      </c>
      <c r="E37" s="36">
        <v>-0.842051278621426</v>
      </c>
      <c r="F37" s="36">
        <v>3.740281492579541</v>
      </c>
      <c r="G37" s="36">
        <v>-5.115470943277003</v>
      </c>
      <c r="H37" s="36">
        <v>8.664497202512408</v>
      </c>
    </row>
    <row r="38" spans="1:8" ht="12.75" customHeight="1" hidden="1">
      <c r="A38" s="140" t="s">
        <v>162</v>
      </c>
      <c r="B38" s="36">
        <v>5.878506258581794</v>
      </c>
      <c r="C38" s="36">
        <v>-23.75108724027632</v>
      </c>
      <c r="D38" s="36">
        <v>2.6565077926420884</v>
      </c>
      <c r="E38" s="36">
        <v>1.2762523461073698</v>
      </c>
      <c r="F38" s="36">
        <v>12.34115802102535</v>
      </c>
      <c r="G38" s="36">
        <v>-4.429039460232445</v>
      </c>
      <c r="H38" s="36">
        <v>19.799256914877517</v>
      </c>
    </row>
    <row r="39" spans="1:8" ht="12.75" customHeight="1" hidden="1">
      <c r="A39" s="140" t="s">
        <v>163</v>
      </c>
      <c r="B39" s="36">
        <v>3.3562259414487983</v>
      </c>
      <c r="C39" s="36">
        <v>-3.386668339175756</v>
      </c>
      <c r="D39" s="36">
        <v>-3.1696779085818463</v>
      </c>
      <c r="E39" s="36">
        <v>32.72886645919007</v>
      </c>
      <c r="F39" s="36">
        <v>-7.276285378431311</v>
      </c>
      <c r="G39" s="36">
        <v>11.132656495833729</v>
      </c>
      <c r="H39" s="36">
        <v>12.512315103584811</v>
      </c>
    </row>
    <row r="40" spans="1:8" ht="12.75" customHeight="1" hidden="1">
      <c r="A40" s="140" t="s">
        <v>164</v>
      </c>
      <c r="B40" s="36">
        <v>3.856254804157544</v>
      </c>
      <c r="C40" s="36">
        <v>4.234807466276024</v>
      </c>
      <c r="D40" s="36">
        <v>-6.01992851900944</v>
      </c>
      <c r="E40" s="36">
        <v>15.500044928563184</v>
      </c>
      <c r="F40" s="36">
        <v>1.708066170349639</v>
      </c>
      <c r="G40" s="36">
        <v>20.662270457626946</v>
      </c>
      <c r="H40" s="36">
        <v>11.743545912072179</v>
      </c>
    </row>
    <row r="41" spans="1:8" ht="12.75" customHeight="1" hidden="1">
      <c r="A41" s="140" t="s">
        <v>165</v>
      </c>
      <c r="B41" s="36">
        <v>5.733973997311324</v>
      </c>
      <c r="C41" s="36">
        <v>-6.222346403508965</v>
      </c>
      <c r="D41" s="36">
        <v>-5.062254387239037</v>
      </c>
      <c r="E41" s="36">
        <v>42.444442676813765</v>
      </c>
      <c r="F41" s="36">
        <v>4.966847678801074</v>
      </c>
      <c r="G41" s="36">
        <v>22.539133810571798</v>
      </c>
      <c r="H41" s="36">
        <v>3.661299651656023</v>
      </c>
    </row>
    <row r="42" spans="1:8" ht="12.75" customHeight="1" hidden="1">
      <c r="A42" s="140" t="s">
        <v>166</v>
      </c>
      <c r="B42" s="36">
        <v>4.3220093413385285</v>
      </c>
      <c r="C42" s="36">
        <v>-4.141662195403441</v>
      </c>
      <c r="D42" s="36">
        <v>-2.2188681917396025</v>
      </c>
      <c r="E42" s="36">
        <v>30.165953763516</v>
      </c>
      <c r="F42" s="36">
        <v>9.492218776367991</v>
      </c>
      <c r="G42" s="36">
        <v>10.602785465263253</v>
      </c>
      <c r="H42" s="36">
        <v>2.59433630502717</v>
      </c>
    </row>
    <row r="43" spans="1:8" ht="12.75" customHeight="1" hidden="1">
      <c r="A43" s="140" t="s">
        <v>167</v>
      </c>
      <c r="B43" s="36">
        <v>4.127369675848996</v>
      </c>
      <c r="C43" s="36">
        <v>-1.4996694220942004</v>
      </c>
      <c r="D43" s="36">
        <v>-9.406755555148749</v>
      </c>
      <c r="E43" s="36">
        <v>14.91227676008073</v>
      </c>
      <c r="F43" s="36">
        <v>19.203706896892285</v>
      </c>
      <c r="G43" s="36">
        <v>18.574263411840548</v>
      </c>
      <c r="H43" s="36">
        <v>20.843898373718204</v>
      </c>
    </row>
    <row r="44" spans="1:8" ht="12.75" customHeight="1" hidden="1">
      <c r="A44" s="140" t="s">
        <v>168</v>
      </c>
      <c r="B44" s="36">
        <v>4.713684165815053</v>
      </c>
      <c r="C44" s="36">
        <v>-0.9181667492461685</v>
      </c>
      <c r="D44" s="36">
        <v>-7.168165216416938</v>
      </c>
      <c r="E44" s="36">
        <v>11.095893262721333</v>
      </c>
      <c r="F44" s="36">
        <v>4.628720109523911</v>
      </c>
      <c r="G44" s="36">
        <v>19.441395683455156</v>
      </c>
      <c r="H44" s="36">
        <v>15.120598153948038</v>
      </c>
    </row>
    <row r="45" spans="1:8" ht="12.75" customHeight="1" hidden="1">
      <c r="A45" s="140" t="s">
        <v>169</v>
      </c>
      <c r="B45" s="36">
        <v>-0.989550549014055</v>
      </c>
      <c r="C45" s="36">
        <v>16.58283444917565</v>
      </c>
      <c r="D45" s="36">
        <v>-12.32258988240082</v>
      </c>
      <c r="E45" s="36">
        <v>18.414400586905444</v>
      </c>
      <c r="F45" s="36">
        <v>-5.401055056427481</v>
      </c>
      <c r="G45" s="36">
        <v>17.742773115980896</v>
      </c>
      <c r="H45" s="36">
        <v>8.819068478858512</v>
      </c>
    </row>
    <row r="46" spans="1:8" ht="12.75" customHeight="1" hidden="1">
      <c r="A46" s="140" t="s">
        <v>170</v>
      </c>
      <c r="B46" s="36">
        <v>4.273530208382965</v>
      </c>
      <c r="C46" s="36">
        <v>13.86626253695799</v>
      </c>
      <c r="D46" s="36">
        <v>-12.406848320890902</v>
      </c>
      <c r="E46" s="36">
        <v>4.28059251539284</v>
      </c>
      <c r="F46" s="36">
        <v>6.968088898262749</v>
      </c>
      <c r="G46" s="36">
        <v>28.024274209776053</v>
      </c>
      <c r="H46" s="36">
        <v>9.633951746554843</v>
      </c>
    </row>
    <row r="47" spans="1:8" ht="12.75" customHeight="1" hidden="1">
      <c r="A47" s="140" t="s">
        <v>171</v>
      </c>
      <c r="B47" s="36">
        <v>8.93708608940895</v>
      </c>
      <c r="C47" s="36">
        <v>23.12086349764064</v>
      </c>
      <c r="D47" s="36">
        <v>2.0129820726150456</v>
      </c>
      <c r="E47" s="36">
        <v>-1.0664688707481673</v>
      </c>
      <c r="F47" s="36">
        <v>13.778580245570907</v>
      </c>
      <c r="G47" s="36">
        <v>19.72997001532306</v>
      </c>
      <c r="H47" s="36">
        <v>7.469386364337922</v>
      </c>
    </row>
    <row r="48" spans="1:8" ht="12.75" customHeight="1" hidden="1">
      <c r="A48" s="140" t="s">
        <v>172</v>
      </c>
      <c r="B48" s="36">
        <v>1.1378389514371037</v>
      </c>
      <c r="C48" s="36">
        <v>18.51103230356344</v>
      </c>
      <c r="D48" s="36">
        <v>-1.6020159023776444</v>
      </c>
      <c r="E48" s="36">
        <v>-0.889478990505026</v>
      </c>
      <c r="F48" s="36">
        <v>5.712836534246662</v>
      </c>
      <c r="G48" s="36">
        <v>7.776410834516142</v>
      </c>
      <c r="H48" s="36">
        <v>-1.839533699726502</v>
      </c>
    </row>
    <row r="49" spans="1:8" ht="12.75" customHeight="1" hidden="1">
      <c r="A49" s="140" t="s">
        <v>173</v>
      </c>
      <c r="B49" s="36">
        <v>2.7012291557518893</v>
      </c>
      <c r="C49" s="36">
        <v>13.475978706454427</v>
      </c>
      <c r="D49" s="36">
        <v>-0.15724584084210846</v>
      </c>
      <c r="E49" s="36">
        <v>-7.418620660873785</v>
      </c>
      <c r="F49" s="36">
        <v>6.453187275601664</v>
      </c>
      <c r="G49" s="36">
        <v>10.362592694049539</v>
      </c>
      <c r="H49" s="36">
        <v>-2.2716045274871988</v>
      </c>
    </row>
    <row r="50" spans="1:8" ht="12.75" customHeight="1" hidden="1">
      <c r="A50" s="140" t="s">
        <v>174</v>
      </c>
      <c r="B50" s="36">
        <v>4.432315161477504</v>
      </c>
      <c r="C50" s="36">
        <v>2.140228725593502</v>
      </c>
      <c r="D50" s="36">
        <v>0.3638260776015869</v>
      </c>
      <c r="E50" s="36">
        <v>4.719180986602467</v>
      </c>
      <c r="F50" s="36">
        <v>0.09464236294058992</v>
      </c>
      <c r="G50" s="36">
        <v>17.89702558975756</v>
      </c>
      <c r="H50" s="36">
        <v>10.728675064697171</v>
      </c>
    </row>
    <row r="51" spans="1:8" ht="12.75" customHeight="1" hidden="1">
      <c r="A51" s="140" t="s">
        <v>175</v>
      </c>
      <c r="B51" s="36">
        <v>0.6327954626371906</v>
      </c>
      <c r="C51" s="36">
        <v>-9.73982458434881</v>
      </c>
      <c r="D51" s="36">
        <v>-4.673683828386956</v>
      </c>
      <c r="E51" s="36">
        <v>2.394320765399314</v>
      </c>
      <c r="F51" s="36">
        <v>3.71595008134895</v>
      </c>
      <c r="G51" s="36">
        <v>-2.678947607303712</v>
      </c>
      <c r="H51" s="36">
        <v>-2.4039095940603232</v>
      </c>
    </row>
    <row r="52" spans="1:8" ht="12.75" customHeight="1" hidden="1">
      <c r="A52" s="140" t="s">
        <v>176</v>
      </c>
      <c r="B52" s="36">
        <v>1.6944237838800547</v>
      </c>
      <c r="C52" s="36">
        <v>-13.612195568694503</v>
      </c>
      <c r="D52" s="36">
        <v>-3.2480340426379826</v>
      </c>
      <c r="E52" s="36">
        <v>-0.6150165654459698</v>
      </c>
      <c r="F52" s="36">
        <v>6.87167815293634</v>
      </c>
      <c r="G52" s="36">
        <v>-4.283752537747816</v>
      </c>
      <c r="H52" s="36">
        <v>11.461331081124598</v>
      </c>
    </row>
    <row r="53" spans="1:8" ht="12.75" customHeight="1" hidden="1">
      <c r="A53" s="140" t="s">
        <v>177</v>
      </c>
      <c r="B53" s="36">
        <v>3.1245526933976606</v>
      </c>
      <c r="C53" s="36">
        <v>-11.476054859090468</v>
      </c>
      <c r="D53" s="36">
        <v>-5.081674224899302</v>
      </c>
      <c r="E53" s="36">
        <v>1.220792557957509</v>
      </c>
      <c r="F53" s="36">
        <v>14.536943369192159</v>
      </c>
      <c r="G53" s="36">
        <v>-5.396647275966089</v>
      </c>
      <c r="H53" s="36">
        <v>11.916547372604569</v>
      </c>
    </row>
    <row r="54" spans="1:8" ht="12.75" customHeight="1" hidden="1">
      <c r="A54" s="140" t="s">
        <v>178</v>
      </c>
      <c r="B54" s="36">
        <v>0.494110781653319</v>
      </c>
      <c r="C54" s="36">
        <v>-6.598887344595738</v>
      </c>
      <c r="D54" s="36">
        <v>-3.645369572348372</v>
      </c>
      <c r="E54" s="36">
        <v>-10.214230767833186</v>
      </c>
      <c r="F54" s="36">
        <v>-3.3348808993113153</v>
      </c>
      <c r="G54" s="36">
        <v>-4.104528031230785</v>
      </c>
      <c r="H54" s="36">
        <v>5.4698234784145825</v>
      </c>
    </row>
    <row r="55" spans="1:8" ht="12.75" customHeight="1" hidden="1">
      <c r="A55" s="140" t="s">
        <v>179</v>
      </c>
      <c r="B55" s="36">
        <v>1.2332468796984415</v>
      </c>
      <c r="C55" s="36">
        <v>0.5054202916201973</v>
      </c>
      <c r="D55" s="36">
        <v>6.423663190011993</v>
      </c>
      <c r="E55" s="36">
        <v>3.250027127590812</v>
      </c>
      <c r="F55" s="36">
        <v>-11.301340800339574</v>
      </c>
      <c r="G55" s="36">
        <v>16.81848540081856</v>
      </c>
      <c r="H55" s="36">
        <v>-4.760671071766566</v>
      </c>
    </row>
    <row r="56" spans="1:8" ht="12.75" customHeight="1" hidden="1">
      <c r="A56" s="140" t="s">
        <v>180</v>
      </c>
      <c r="B56" s="36">
        <v>0.48602829543054327</v>
      </c>
      <c r="C56" s="36">
        <v>10.600527578673933</v>
      </c>
      <c r="D56" s="36">
        <v>-0.9374884359164639</v>
      </c>
      <c r="E56" s="36">
        <v>2.3632207615458753</v>
      </c>
      <c r="F56" s="36">
        <v>1.9565215282202075</v>
      </c>
      <c r="G56" s="36">
        <v>3.946202403648357</v>
      </c>
      <c r="H56" s="36">
        <v>-9.527327708537484</v>
      </c>
    </row>
    <row r="57" spans="1:8" ht="12.75" hidden="1">
      <c r="A57" s="140" t="s">
        <v>181</v>
      </c>
      <c r="B57" s="36">
        <v>0.24648104880236588</v>
      </c>
      <c r="C57" s="36">
        <v>-4.209957860011869</v>
      </c>
      <c r="D57" s="36">
        <v>-3.6104049684968516</v>
      </c>
      <c r="E57" s="36">
        <v>3.785861514524896</v>
      </c>
      <c r="F57" s="36">
        <v>8.72894294027924</v>
      </c>
      <c r="G57" s="36">
        <v>-0.8200644645001205</v>
      </c>
      <c r="H57" s="36">
        <v>-7.900564243923853</v>
      </c>
    </row>
    <row r="58" spans="1:8" ht="12.75" hidden="1">
      <c r="A58" s="140" t="s">
        <v>29</v>
      </c>
      <c r="B58" s="36">
        <v>-1.4103812490377976</v>
      </c>
      <c r="C58" s="36">
        <v>-10.456330186226651</v>
      </c>
      <c r="D58" s="36">
        <v>-1.3981169588836337</v>
      </c>
      <c r="E58" s="36">
        <v>6.975153071615495</v>
      </c>
      <c r="F58" s="36">
        <v>2.28196287301526</v>
      </c>
      <c r="G58" s="36">
        <v>-0.8815818969181635</v>
      </c>
      <c r="H58" s="36">
        <v>2.122237642083263</v>
      </c>
    </row>
    <row r="59" spans="1:8" ht="12.75" hidden="1">
      <c r="A59" s="140" t="s">
        <v>30</v>
      </c>
      <c r="B59" s="36">
        <v>0.21626889318137898</v>
      </c>
      <c r="C59" s="36">
        <v>4.418406685336436</v>
      </c>
      <c r="D59" s="36">
        <v>-6.012151479209777</v>
      </c>
      <c r="E59" s="36">
        <v>4.714748327564934</v>
      </c>
      <c r="F59" s="36">
        <v>-6.45500180317805</v>
      </c>
      <c r="G59" s="36">
        <v>4.447121216711494</v>
      </c>
      <c r="H59" s="36">
        <v>14.014375143011165</v>
      </c>
    </row>
    <row r="60" spans="1:8" ht="12.75">
      <c r="A60" s="140" t="s">
        <v>31</v>
      </c>
      <c r="B60" s="36">
        <v>2.0560984092295627</v>
      </c>
      <c r="C60" s="36">
        <v>45.65119380463517</v>
      </c>
      <c r="D60" s="36">
        <v>-0.5871010318030443</v>
      </c>
      <c r="E60" s="36">
        <v>10.828149910294698</v>
      </c>
      <c r="F60" s="36">
        <v>-3.2314495012251427</v>
      </c>
      <c r="G60" s="36">
        <v>0.988850395964306</v>
      </c>
      <c r="H60" s="36">
        <v>5.608034809573013</v>
      </c>
    </row>
    <row r="61" spans="1:8" ht="12.75">
      <c r="A61" s="140" t="s">
        <v>32</v>
      </c>
      <c r="B61" s="36">
        <v>1.8664259573357498</v>
      </c>
      <c r="C61" s="36">
        <v>11.741380355026408</v>
      </c>
      <c r="D61" s="36">
        <v>12.206158176804905</v>
      </c>
      <c r="E61" s="36">
        <v>7.466042720755283</v>
      </c>
      <c r="F61" s="36">
        <v>-9.28088456336468</v>
      </c>
      <c r="G61" s="36">
        <v>-4.87050040893854</v>
      </c>
      <c r="H61" s="36">
        <v>5.684106374920745</v>
      </c>
    </row>
    <row r="62" spans="1:8" ht="12.75">
      <c r="A62" s="140" t="s">
        <v>33</v>
      </c>
      <c r="B62" s="13">
        <v>5.835454690163218</v>
      </c>
      <c r="C62" s="13">
        <v>7.674467961329668</v>
      </c>
      <c r="D62" s="13">
        <v>18.25416222315708</v>
      </c>
      <c r="E62" s="13">
        <v>-7.556441815171638</v>
      </c>
      <c r="F62" s="13">
        <v>-10.590544516802211</v>
      </c>
      <c r="G62" s="13">
        <v>1.5463421972662985</v>
      </c>
      <c r="H62" s="13">
        <v>20.237063817177187</v>
      </c>
    </row>
    <row r="63" spans="1:8" ht="12.75">
      <c r="A63" s="7" t="s">
        <v>34</v>
      </c>
      <c r="B63" s="13">
        <v>12.573796592787218</v>
      </c>
      <c r="C63" s="13">
        <v>-23.83853758715722</v>
      </c>
      <c r="D63" s="13">
        <v>17.511225992803375</v>
      </c>
      <c r="E63" s="13">
        <v>36.467985212468136</v>
      </c>
      <c r="F63" s="13">
        <v>25.70074982584623</v>
      </c>
      <c r="G63" s="13">
        <v>1.1781404912682802</v>
      </c>
      <c r="H63" s="13">
        <v>3.4769894714916916</v>
      </c>
    </row>
    <row r="64" spans="1:8" s="6" customFormat="1" ht="12.75">
      <c r="A64" s="7" t="s">
        <v>35</v>
      </c>
      <c r="B64" s="13">
        <v>11.141841297473462</v>
      </c>
      <c r="C64" s="13">
        <v>-11.383049071351024</v>
      </c>
      <c r="D64" s="13">
        <v>3.2668816108103016</v>
      </c>
      <c r="E64" s="13">
        <v>8.967206106319253</v>
      </c>
      <c r="F64" s="13">
        <v>11.500213012282117</v>
      </c>
      <c r="G64" s="13">
        <v>15.403729763379332</v>
      </c>
      <c r="H64" s="13">
        <v>20.35101569981468</v>
      </c>
    </row>
    <row r="65" spans="1:8" s="6" customFormat="1" ht="12.75">
      <c r="A65" s="538" t="s">
        <v>36</v>
      </c>
      <c r="B65" s="23">
        <v>5.979748206197513</v>
      </c>
      <c r="C65" s="23">
        <v>-34.818724763863116</v>
      </c>
      <c r="D65" s="23">
        <v>-15.252491195705716</v>
      </c>
      <c r="E65" s="23">
        <v>-2.16672630611653</v>
      </c>
      <c r="F65" s="23">
        <v>21.983533565841682</v>
      </c>
      <c r="G65" s="23">
        <v>22.675674152514063</v>
      </c>
      <c r="H65" s="23">
        <v>15.687231620783564</v>
      </c>
    </row>
    <row r="66" spans="1:8" ht="12.75">
      <c r="A66" s="537"/>
      <c r="B66" s="576" t="s">
        <v>392</v>
      </c>
      <c r="C66" s="576"/>
      <c r="D66" s="576"/>
      <c r="E66" s="576"/>
      <c r="F66" s="576"/>
      <c r="G66" s="576"/>
      <c r="H66" s="576"/>
    </row>
    <row r="67" spans="1:8" ht="12.75" customHeight="1" hidden="1">
      <c r="A67" s="139">
        <v>1998</v>
      </c>
      <c r="B67" s="38">
        <v>9.921019629227658</v>
      </c>
      <c r="C67" s="39">
        <v>13.480091904035518</v>
      </c>
      <c r="D67" s="39">
        <v>9.915132996001518</v>
      </c>
      <c r="E67" s="39">
        <v>6.469147955921031</v>
      </c>
      <c r="F67" s="39">
        <v>8.601437634042554</v>
      </c>
      <c r="G67" s="39">
        <v>7.704828530620119</v>
      </c>
      <c r="H67" s="39">
        <v>10.73745432802832</v>
      </c>
    </row>
    <row r="68" spans="1:8" ht="12.75" customHeight="1" hidden="1">
      <c r="A68" s="139">
        <v>1999</v>
      </c>
      <c r="B68" s="40">
        <v>6.929164302559187</v>
      </c>
      <c r="C68" s="36">
        <v>4.175298012347838</v>
      </c>
      <c r="D68" s="36">
        <v>8.030328285334875</v>
      </c>
      <c r="E68" s="36">
        <v>1.9164760264861798</v>
      </c>
      <c r="F68" s="36">
        <v>7.175274866339606</v>
      </c>
      <c r="G68" s="36">
        <v>5.520408153573015</v>
      </c>
      <c r="H68" s="36">
        <v>6.878558295349578</v>
      </c>
    </row>
    <row r="69" spans="1:8" ht="12.75" customHeight="1" hidden="1">
      <c r="A69" s="139">
        <v>2000</v>
      </c>
      <c r="B69" s="40">
        <v>13.291352890030353</v>
      </c>
      <c r="C69" s="36">
        <v>11.54581788899182</v>
      </c>
      <c r="D69" s="36">
        <v>16.763273216153777</v>
      </c>
      <c r="E69" s="36">
        <v>11.354806499732206</v>
      </c>
      <c r="F69" s="36">
        <v>19.286340479969198</v>
      </c>
      <c r="G69" s="36">
        <v>16.02630969210088</v>
      </c>
      <c r="H69" s="36">
        <v>3.4506836590057333</v>
      </c>
    </row>
    <row r="70" spans="1:8" ht="12.75" customHeight="1" hidden="1">
      <c r="A70" s="139">
        <v>2001</v>
      </c>
      <c r="B70" s="40">
        <v>5.850606904869082</v>
      </c>
      <c r="C70" s="36">
        <v>7.0413028469108525</v>
      </c>
      <c r="D70" s="36">
        <v>6.558450711940139</v>
      </c>
      <c r="E70" s="36">
        <v>10.536229661083595</v>
      </c>
      <c r="F70" s="36">
        <v>2.014827496253318</v>
      </c>
      <c r="G70" s="36">
        <v>5.020747145935047</v>
      </c>
      <c r="H70" s="36">
        <v>7.158874590065466</v>
      </c>
    </row>
    <row r="71" spans="1:8" ht="12.75" customHeight="1" hidden="1">
      <c r="A71" s="139">
        <v>2002</v>
      </c>
      <c r="B71" s="40">
        <v>8.666695536335624</v>
      </c>
      <c r="C71" s="36">
        <v>4.090368284111051</v>
      </c>
      <c r="D71" s="36">
        <v>7.797157489136765</v>
      </c>
      <c r="E71" s="36">
        <v>4.835438455027273</v>
      </c>
      <c r="F71" s="36">
        <v>7.60190235240465</v>
      </c>
      <c r="G71" s="36">
        <v>8.997590432975443</v>
      </c>
      <c r="H71" s="36">
        <v>11.858323042975513</v>
      </c>
    </row>
    <row r="72" spans="1:8" ht="12.75" customHeight="1" hidden="1">
      <c r="A72" s="139">
        <v>2003</v>
      </c>
      <c r="B72" s="234">
        <v>8.507072359203107</v>
      </c>
      <c r="C72" s="36">
        <v>13.156676806515165</v>
      </c>
      <c r="D72" s="36">
        <v>9.543712717443285</v>
      </c>
      <c r="E72" s="36">
        <v>5.67973890043254</v>
      </c>
      <c r="F72" s="36">
        <v>4.128182261154592</v>
      </c>
      <c r="G72" s="36">
        <v>4.95766364684269</v>
      </c>
      <c r="H72" s="36">
        <v>11.228573351039472</v>
      </c>
    </row>
    <row r="73" spans="1:8" ht="12.75" hidden="1">
      <c r="A73" s="139">
        <v>2004</v>
      </c>
      <c r="B73" s="40">
        <v>8.392079910827704</v>
      </c>
      <c r="C73" s="36">
        <v>3.9122306054768643</v>
      </c>
      <c r="D73" s="36">
        <v>6.773971713694152</v>
      </c>
      <c r="E73" s="36">
        <v>16.443578957061533</v>
      </c>
      <c r="F73" s="36">
        <v>10.017172601118958</v>
      </c>
      <c r="G73" s="36">
        <v>10.481483229578743</v>
      </c>
      <c r="H73" s="36">
        <v>5.9765672443373035</v>
      </c>
    </row>
    <row r="74" spans="1:8" ht="12.75">
      <c r="A74" s="139">
        <v>2005</v>
      </c>
      <c r="B74" s="40">
        <v>9.680343322306058</v>
      </c>
      <c r="C74" s="36">
        <v>12.667532186848305</v>
      </c>
      <c r="D74" s="36">
        <v>7.4191574940014675</v>
      </c>
      <c r="E74" s="36">
        <v>5.476310431196225</v>
      </c>
      <c r="F74" s="36">
        <v>10.065922398699684</v>
      </c>
      <c r="G74" s="36">
        <v>7.600594841201669</v>
      </c>
      <c r="H74" s="36">
        <v>12.479632439149299</v>
      </c>
    </row>
    <row r="75" spans="1:8" ht="12.75">
      <c r="A75" s="139">
        <v>2006</v>
      </c>
      <c r="B75" s="40">
        <v>7.599999999999994</v>
      </c>
      <c r="C75" s="36">
        <v>8.390940001222859</v>
      </c>
      <c r="D75" s="36">
        <v>11.071448069988165</v>
      </c>
      <c r="E75" s="36">
        <v>11.787133405663823</v>
      </c>
      <c r="F75" s="36">
        <v>1.3577147622151529</v>
      </c>
      <c r="G75" s="36">
        <v>5.425566775880597</v>
      </c>
      <c r="H75" s="36">
        <v>9.171011652422862</v>
      </c>
    </row>
    <row r="76" spans="1:8" ht="12.75">
      <c r="A76" s="139">
        <v>2007</v>
      </c>
      <c r="B76" s="40">
        <v>8.347223768938846</v>
      </c>
      <c r="C76" s="36">
        <v>12.007645300812811</v>
      </c>
      <c r="D76" s="36">
        <v>10.917937606317665</v>
      </c>
      <c r="E76" s="36">
        <v>4.784172049739027</v>
      </c>
      <c r="F76" s="36">
        <v>13.217679908988103</v>
      </c>
      <c r="G76" s="36">
        <v>2.3581576728399796</v>
      </c>
      <c r="H76" s="36">
        <v>3.5810348244806107</v>
      </c>
    </row>
    <row r="77" spans="1:8" ht="12.75">
      <c r="A77" s="144">
        <v>2008</v>
      </c>
      <c r="B77" s="107">
        <v>6.018082536950288</v>
      </c>
      <c r="C77" s="23">
        <v>10.89422072478115</v>
      </c>
      <c r="D77" s="23">
        <v>9.593192930142934</v>
      </c>
      <c r="E77" s="23">
        <v>-0.2703081830944569</v>
      </c>
      <c r="F77" s="23">
        <v>-3.1852288132948416</v>
      </c>
      <c r="G77" s="23">
        <v>17.193009678074546</v>
      </c>
      <c r="H77" s="23">
        <v>8.029970154091899</v>
      </c>
    </row>
    <row r="78" spans="1:8" ht="12.75" customHeight="1" hidden="1">
      <c r="A78" s="140" t="s">
        <v>143</v>
      </c>
      <c r="B78" s="40">
        <v>8.21153040917821</v>
      </c>
      <c r="C78" s="36">
        <v>12.80796002398634</v>
      </c>
      <c r="D78" s="36">
        <v>5.666314396412076</v>
      </c>
      <c r="E78" s="36">
        <v>12.770302706144804</v>
      </c>
      <c r="F78" s="36">
        <v>4.29177429859952</v>
      </c>
      <c r="G78" s="36">
        <v>12.333118187517258</v>
      </c>
      <c r="H78" s="36">
        <v>9.599240499221068</v>
      </c>
    </row>
    <row r="79" spans="1:8" ht="12.75" customHeight="1" hidden="1">
      <c r="A79" s="140" t="s">
        <v>144</v>
      </c>
      <c r="B79" s="40">
        <v>12.587898223872045</v>
      </c>
      <c r="C79" s="36">
        <v>17.89464949682737</v>
      </c>
      <c r="D79" s="36">
        <v>10.891867603247235</v>
      </c>
      <c r="E79" s="36">
        <v>12.678883821796916</v>
      </c>
      <c r="F79" s="36">
        <v>10.2242066583147</v>
      </c>
      <c r="G79" s="36">
        <v>11.386348647079586</v>
      </c>
      <c r="H79" s="36">
        <v>14.469729050013001</v>
      </c>
    </row>
    <row r="80" spans="1:8" ht="12.75" customHeight="1" hidden="1">
      <c r="A80" s="140" t="s">
        <v>145</v>
      </c>
      <c r="B80" s="40">
        <v>9.341158576904675</v>
      </c>
      <c r="C80" s="36">
        <v>11.985542897320371</v>
      </c>
      <c r="D80" s="36">
        <v>8.574704894216339</v>
      </c>
      <c r="E80" s="36">
        <v>8.547656041523723</v>
      </c>
      <c r="F80" s="36">
        <v>9.41398176084553</v>
      </c>
      <c r="G80" s="36">
        <v>4.214380423206848</v>
      </c>
      <c r="H80" s="36">
        <v>10.01218329755369</v>
      </c>
    </row>
    <row r="81" spans="1:8" ht="12.75" customHeight="1" hidden="1">
      <c r="A81" s="140" t="s">
        <v>146</v>
      </c>
      <c r="B81" s="40">
        <v>9.54349130695573</v>
      </c>
      <c r="C81" s="36">
        <v>11.232215198007964</v>
      </c>
      <c r="D81" s="36">
        <v>14.527645090130449</v>
      </c>
      <c r="E81" s="36">
        <v>-8.120250745781334</v>
      </c>
      <c r="F81" s="36">
        <v>10.475787818410453</v>
      </c>
      <c r="G81" s="36">
        <v>2.885466864676829</v>
      </c>
      <c r="H81" s="36">
        <v>8.868664465325523</v>
      </c>
    </row>
    <row r="82" spans="1:8" ht="12.75" customHeight="1" hidden="1">
      <c r="A82" s="140" t="s">
        <v>147</v>
      </c>
      <c r="B82" s="40">
        <v>6.542175245447652</v>
      </c>
      <c r="C82" s="36">
        <v>3.1176270270476607</v>
      </c>
      <c r="D82" s="36">
        <v>7.098103136603996</v>
      </c>
      <c r="E82" s="36">
        <v>2.2846549936025298</v>
      </c>
      <c r="F82" s="36">
        <v>6.441626158033145</v>
      </c>
      <c r="G82" s="36">
        <v>3.9194690514453185</v>
      </c>
      <c r="H82" s="36">
        <v>7.473711736318478</v>
      </c>
    </row>
    <row r="83" spans="1:8" ht="12.75" customHeight="1" hidden="1">
      <c r="A83" s="140" t="s">
        <v>148</v>
      </c>
      <c r="B83" s="40">
        <v>4.4511191599699345</v>
      </c>
      <c r="C83" s="36">
        <v>2.4584997373081166</v>
      </c>
      <c r="D83" s="36">
        <v>4.765639489807455</v>
      </c>
      <c r="E83" s="36">
        <v>-1.159150203102044</v>
      </c>
      <c r="F83" s="36">
        <v>6.176373234779504</v>
      </c>
      <c r="G83" s="36">
        <v>6.050372344178129</v>
      </c>
      <c r="H83" s="36">
        <v>3.0735990867765537</v>
      </c>
    </row>
    <row r="84" spans="1:8" ht="12.75" customHeight="1" hidden="1">
      <c r="A84" s="140" t="s">
        <v>149</v>
      </c>
      <c r="B84" s="40">
        <v>7.9376537379776835</v>
      </c>
      <c r="C84" s="36">
        <v>5.712096777666247</v>
      </c>
      <c r="D84" s="36">
        <v>9.558586074230874</v>
      </c>
      <c r="E84" s="36">
        <v>0.3308267884758749</v>
      </c>
      <c r="F84" s="36">
        <v>8.64902240369969</v>
      </c>
      <c r="G84" s="36">
        <v>4.841615003566972</v>
      </c>
      <c r="H84" s="36">
        <v>8.485032009994399</v>
      </c>
    </row>
    <row r="85" spans="1:8" ht="12.75" customHeight="1" hidden="1">
      <c r="A85" s="140" t="s">
        <v>150</v>
      </c>
      <c r="B85" s="40">
        <v>8.785709066841434</v>
      </c>
      <c r="C85" s="36">
        <v>5.412968507369314</v>
      </c>
      <c r="D85" s="36">
        <v>10.698984440697174</v>
      </c>
      <c r="E85" s="36">
        <v>6.209572526968387</v>
      </c>
      <c r="F85" s="36">
        <v>7.4340776688461006</v>
      </c>
      <c r="G85" s="36">
        <v>7.2701762151016425</v>
      </c>
      <c r="H85" s="36">
        <v>8.481890348308909</v>
      </c>
    </row>
    <row r="86" spans="1:8" ht="12.75" customHeight="1" hidden="1">
      <c r="A86" s="140" t="s">
        <v>151</v>
      </c>
      <c r="B86" s="40">
        <v>18.776551505194135</v>
      </c>
      <c r="C86" s="36">
        <v>12.902583869340447</v>
      </c>
      <c r="D86" s="36">
        <v>21.257780788368038</v>
      </c>
      <c r="E86" s="36">
        <v>13.306913808586955</v>
      </c>
      <c r="F86" s="36">
        <v>26.72443997051323</v>
      </c>
      <c r="G86" s="36">
        <v>21.093942763663208</v>
      </c>
      <c r="H86" s="36">
        <v>9.422871256562033</v>
      </c>
    </row>
    <row r="87" spans="1:8" ht="12.75" customHeight="1" hidden="1">
      <c r="A87" s="140" t="s">
        <v>152</v>
      </c>
      <c r="B87" s="40">
        <v>12.946336248612496</v>
      </c>
      <c r="C87" s="36">
        <v>12.887006101036263</v>
      </c>
      <c r="D87" s="36">
        <v>16.54088803228244</v>
      </c>
      <c r="E87" s="36">
        <v>7.51071107504238</v>
      </c>
      <c r="F87" s="36">
        <v>18.408857520446475</v>
      </c>
      <c r="G87" s="36">
        <v>11.276043712983608</v>
      </c>
      <c r="H87" s="36">
        <v>4.78485924013286</v>
      </c>
    </row>
    <row r="88" spans="1:8" ht="12.75" customHeight="1" hidden="1">
      <c r="A88" s="140" t="s">
        <v>153</v>
      </c>
      <c r="B88" s="40">
        <v>10.7211134216423</v>
      </c>
      <c r="C88" s="36">
        <v>9.36898781093933</v>
      </c>
      <c r="D88" s="36">
        <v>14.856534144964726</v>
      </c>
      <c r="E88" s="36">
        <v>11.110541581000959</v>
      </c>
      <c r="F88" s="36">
        <v>15.235676928090442</v>
      </c>
      <c r="G88" s="36">
        <v>17.147753935081525</v>
      </c>
      <c r="H88" s="36">
        <v>-0.009301384043013172</v>
      </c>
    </row>
    <row r="89" spans="1:8" ht="12.75" customHeight="1" hidden="1">
      <c r="A89" s="140" t="s">
        <v>154</v>
      </c>
      <c r="B89" s="40">
        <v>10.721410384672467</v>
      </c>
      <c r="C89" s="36">
        <v>11.024693774651269</v>
      </c>
      <c r="D89" s="36">
        <v>14.397889898999864</v>
      </c>
      <c r="E89" s="36">
        <v>13.491059534298543</v>
      </c>
      <c r="F89" s="36">
        <v>16.776387500826687</v>
      </c>
      <c r="G89" s="36">
        <v>14.587498356675184</v>
      </c>
      <c r="H89" s="36">
        <v>-0.3956944766289183</v>
      </c>
    </row>
    <row r="90" spans="1:8" ht="12.75" customHeight="1" hidden="1">
      <c r="A90" s="140" t="s">
        <v>155</v>
      </c>
      <c r="B90" s="40">
        <v>4.943027713781916</v>
      </c>
      <c r="C90" s="36">
        <v>7.197067227893484</v>
      </c>
      <c r="D90" s="36">
        <v>6.369627227111522</v>
      </c>
      <c r="E90" s="36">
        <v>9.710113197796758</v>
      </c>
      <c r="F90" s="36">
        <v>3.1591417353825904</v>
      </c>
      <c r="G90" s="36">
        <v>2.234014819074929</v>
      </c>
      <c r="H90" s="36">
        <v>4.157673411313596</v>
      </c>
    </row>
    <row r="91" spans="1:8" ht="12.75" customHeight="1" hidden="1">
      <c r="A91" s="140" t="s">
        <v>156</v>
      </c>
      <c r="B91" s="40">
        <v>4.983002207105386</v>
      </c>
      <c r="C91" s="36">
        <v>4.2621176394860925</v>
      </c>
      <c r="D91" s="36">
        <v>6.744652303797821</v>
      </c>
      <c r="E91" s="36">
        <v>10.67278277366242</v>
      </c>
      <c r="F91" s="36">
        <v>0.7863598659049842</v>
      </c>
      <c r="G91" s="36">
        <v>8.685824250288306</v>
      </c>
      <c r="H91" s="36">
        <v>4.065132894368517</v>
      </c>
    </row>
    <row r="92" spans="1:8" ht="12.75" customHeight="1" hidden="1">
      <c r="A92" s="140" t="s">
        <v>157</v>
      </c>
      <c r="B92" s="40">
        <v>5.321545278213023</v>
      </c>
      <c r="C92" s="36">
        <v>5.67840701228188</v>
      </c>
      <c r="D92" s="36">
        <v>3.965429161399612</v>
      </c>
      <c r="E92" s="36">
        <v>7.6714290041552005</v>
      </c>
      <c r="F92" s="36">
        <v>2.3201809346519155</v>
      </c>
      <c r="G92" s="36">
        <v>6.329156137210703</v>
      </c>
      <c r="H92" s="36">
        <v>8.006341169289627</v>
      </c>
    </row>
    <row r="93" spans="1:8" ht="12.75" customHeight="1" hidden="1">
      <c r="A93" s="140" t="s">
        <v>158</v>
      </c>
      <c r="B93" s="40">
        <v>8.15485242037603</v>
      </c>
      <c r="C93" s="36">
        <v>11.027619507981967</v>
      </c>
      <c r="D93" s="36">
        <v>9.154094155451602</v>
      </c>
      <c r="E93" s="36">
        <v>14.090593668720047</v>
      </c>
      <c r="F93" s="36">
        <v>1.7936274490737674</v>
      </c>
      <c r="G93" s="36">
        <v>2.8339933771662515</v>
      </c>
      <c r="H93" s="36">
        <v>12.406350885290138</v>
      </c>
    </row>
    <row r="94" spans="1:8" ht="12.75" customHeight="1" hidden="1">
      <c r="A94" s="140" t="s">
        <v>159</v>
      </c>
      <c r="B94" s="40">
        <v>8.818966514096644</v>
      </c>
      <c r="C94" s="36">
        <v>7.681440756958494</v>
      </c>
      <c r="D94" s="36">
        <v>9.65647996707608</v>
      </c>
      <c r="E94" s="36">
        <v>3.1501697573011143</v>
      </c>
      <c r="F94" s="36">
        <v>7.224410670282097</v>
      </c>
      <c r="G94" s="36">
        <v>9.4486157806966</v>
      </c>
      <c r="H94" s="36">
        <v>9.95795714134286</v>
      </c>
    </row>
    <row r="95" spans="1:8" ht="12.75" customHeight="1" hidden="1">
      <c r="A95" s="140" t="s">
        <v>160</v>
      </c>
      <c r="B95" s="40">
        <v>8.846614039066282</v>
      </c>
      <c r="C95" s="36">
        <v>3.0516948504774746</v>
      </c>
      <c r="D95" s="36">
        <v>6.02395518635565</v>
      </c>
      <c r="E95" s="36">
        <v>2.759339875120588</v>
      </c>
      <c r="F95" s="36">
        <v>8.952104259634481</v>
      </c>
      <c r="G95" s="36">
        <v>12.033368984193984</v>
      </c>
      <c r="H95" s="36">
        <v>12.661237953144592</v>
      </c>
    </row>
    <row r="96" spans="1:8" ht="12.75" customHeight="1" hidden="1">
      <c r="A96" s="140" t="s">
        <v>161</v>
      </c>
      <c r="B96" s="40">
        <v>7.216204653891481</v>
      </c>
      <c r="C96" s="36">
        <v>2.268623830528881</v>
      </c>
      <c r="D96" s="36">
        <v>8.363225539431056</v>
      </c>
      <c r="E96" s="36">
        <v>8.476208164664257</v>
      </c>
      <c r="F96" s="36">
        <v>6.689679565531833</v>
      </c>
      <c r="G96" s="36">
        <v>4.05935048570214</v>
      </c>
      <c r="H96" s="36">
        <v>8.178751031544735</v>
      </c>
    </row>
    <row r="97" spans="1:8" ht="12.75" customHeight="1" hidden="1">
      <c r="A97" s="140" t="s">
        <v>162</v>
      </c>
      <c r="B97" s="40">
        <v>9.784996938288074</v>
      </c>
      <c r="C97" s="36">
        <v>3.359713698479382</v>
      </c>
      <c r="D97" s="36">
        <v>7.144969263684288</v>
      </c>
      <c r="E97" s="36">
        <v>4.956036023023145</v>
      </c>
      <c r="F97" s="36">
        <v>7.541414914170147</v>
      </c>
      <c r="G97" s="36">
        <v>10.449026481309005</v>
      </c>
      <c r="H97" s="36">
        <v>16.635346045869866</v>
      </c>
    </row>
    <row r="98" spans="1:8" ht="12.75" customHeight="1" hidden="1">
      <c r="A98" s="140" t="s">
        <v>163</v>
      </c>
      <c r="B98" s="40">
        <v>7.727188249072796</v>
      </c>
      <c r="C98" s="36">
        <v>11.500836067161899</v>
      </c>
      <c r="D98" s="36">
        <v>7.765786461215441</v>
      </c>
      <c r="E98" s="36">
        <v>10.898834216377935</v>
      </c>
      <c r="F98" s="36">
        <v>3.5042515275178516</v>
      </c>
      <c r="G98" s="36">
        <v>4.6636049302999965</v>
      </c>
      <c r="H98" s="36">
        <v>11.558943667948455</v>
      </c>
    </row>
    <row r="99" spans="1:8" ht="12.75" customHeight="1" hidden="1">
      <c r="A99" s="140" t="s">
        <v>164</v>
      </c>
      <c r="B99" s="40">
        <v>8.346972624523687</v>
      </c>
      <c r="C99" s="36">
        <v>20.67909459303607</v>
      </c>
      <c r="D99" s="36">
        <v>11.08614987551762</v>
      </c>
      <c r="E99" s="36">
        <v>9.170757640849985</v>
      </c>
      <c r="F99" s="36">
        <v>3.798446955749341</v>
      </c>
      <c r="G99" s="36">
        <v>2.2532198593199837</v>
      </c>
      <c r="H99" s="36">
        <v>9.580252209859893</v>
      </c>
    </row>
    <row r="100" spans="1:8" ht="12.75" customHeight="1" hidden="1">
      <c r="A100" s="140" t="s">
        <v>165</v>
      </c>
      <c r="B100" s="40">
        <v>8.459903239471373</v>
      </c>
      <c r="C100" s="36">
        <v>8.461074884490145</v>
      </c>
      <c r="D100" s="36">
        <v>9.901885666428555</v>
      </c>
      <c r="E100" s="36">
        <v>-0.8426969919062515</v>
      </c>
      <c r="F100" s="36">
        <v>4.73142123538544</v>
      </c>
      <c r="G100" s="36">
        <v>8.1326199852587</v>
      </c>
      <c r="H100" s="36">
        <v>12.168063604735039</v>
      </c>
    </row>
    <row r="101" spans="1:8" ht="12.75" customHeight="1" hidden="1">
      <c r="A101" s="140" t="s">
        <v>166</v>
      </c>
      <c r="B101" s="40">
        <v>8.086768698921361</v>
      </c>
      <c r="C101" s="36">
        <v>11.98570168137259</v>
      </c>
      <c r="D101" s="36">
        <v>9.421028866611564</v>
      </c>
      <c r="E101" s="36">
        <v>3.4920607364084617</v>
      </c>
      <c r="F101" s="36">
        <v>4.478609325965749</v>
      </c>
      <c r="G101" s="36">
        <v>4.781209812492079</v>
      </c>
      <c r="H101" s="36">
        <v>11.60703392161453</v>
      </c>
    </row>
    <row r="102" spans="1:8" ht="12.75" customHeight="1" hidden="1">
      <c r="A102" s="140" t="s">
        <v>167</v>
      </c>
      <c r="B102" s="40">
        <v>8.85022535510636</v>
      </c>
      <c r="C102" s="36">
        <v>-0.8887036731429561</v>
      </c>
      <c r="D102" s="36">
        <v>7.307759034812463</v>
      </c>
      <c r="E102" s="36">
        <v>12.77251095858665</v>
      </c>
      <c r="F102" s="36">
        <v>12.07682530197036</v>
      </c>
      <c r="G102" s="36">
        <v>14.961089176129931</v>
      </c>
      <c r="H102" s="36">
        <v>5.297577877524205</v>
      </c>
    </row>
    <row r="103" spans="1:8" ht="12.75" customHeight="1" hidden="1">
      <c r="A103" s="140" t="s">
        <v>168</v>
      </c>
      <c r="B103" s="40">
        <v>8.631392143313349</v>
      </c>
      <c r="C103" s="36">
        <v>0.3186590244790466</v>
      </c>
      <c r="D103" s="36">
        <v>5.796564011876001</v>
      </c>
      <c r="E103" s="36">
        <v>20.870885499646505</v>
      </c>
      <c r="F103" s="36">
        <v>11.127651385006871</v>
      </c>
      <c r="G103" s="36">
        <v>10.445005757777807</v>
      </c>
      <c r="H103" s="36">
        <v>6.684961808898876</v>
      </c>
    </row>
    <row r="104" spans="1:8" ht="12.75" customHeight="1" hidden="1">
      <c r="A104" s="140" t="s">
        <v>169</v>
      </c>
      <c r="B104" s="40">
        <v>6.532156707374696</v>
      </c>
      <c r="C104" s="36">
        <v>6.270593167084982</v>
      </c>
      <c r="D104" s="36">
        <v>5.242307443782195</v>
      </c>
      <c r="E104" s="36">
        <v>16.465986931033655</v>
      </c>
      <c r="F104" s="36">
        <v>5.443843021644895</v>
      </c>
      <c r="G104" s="36">
        <v>8.15267136190161</v>
      </c>
      <c r="H104" s="36">
        <v>5.177787985581816</v>
      </c>
    </row>
    <row r="105" spans="1:8" ht="12.75" customHeight="1" hidden="1">
      <c r="A105" s="140" t="s">
        <v>170</v>
      </c>
      <c r="B105" s="40">
        <v>9.554545437516353</v>
      </c>
      <c r="C105" s="36">
        <v>9.94837390348637</v>
      </c>
      <c r="D105" s="36">
        <v>8.74925636430595</v>
      </c>
      <c r="E105" s="36">
        <v>15.664932438979335</v>
      </c>
      <c r="F105" s="36">
        <v>11.420370695853705</v>
      </c>
      <c r="G105" s="36">
        <v>8.367166622505579</v>
      </c>
      <c r="H105" s="36">
        <v>6.745941305344331</v>
      </c>
    </row>
    <row r="106" spans="1:8" ht="12.75" customHeight="1" hidden="1">
      <c r="A106" s="140" t="s">
        <v>171</v>
      </c>
      <c r="B106" s="40">
        <v>12.605006733189157</v>
      </c>
      <c r="C106" s="36">
        <v>23.059886190076085</v>
      </c>
      <c r="D106" s="36">
        <v>12.389578962064249</v>
      </c>
      <c r="E106" s="36">
        <v>9.87009216782819</v>
      </c>
      <c r="F106" s="36">
        <v>10.468352744252513</v>
      </c>
      <c r="G106" s="36">
        <v>13.112296074563972</v>
      </c>
      <c r="H106" s="36">
        <v>12.733167300941844</v>
      </c>
    </row>
    <row r="107" spans="1:8" ht="12.75" customHeight="1" hidden="1">
      <c r="A107" s="140" t="s">
        <v>172</v>
      </c>
      <c r="B107" s="40">
        <v>8.606562056355045</v>
      </c>
      <c r="C107" s="36">
        <v>10.66925559166954</v>
      </c>
      <c r="D107" s="36">
        <v>6.434436228407378</v>
      </c>
      <c r="E107" s="36">
        <v>0.44305407782209727</v>
      </c>
      <c r="F107" s="36">
        <v>7.380194230638537</v>
      </c>
      <c r="G107" s="36">
        <v>8.857764286855158</v>
      </c>
      <c r="H107" s="36">
        <v>13.125662150863818</v>
      </c>
    </row>
    <row r="108" spans="1:8" ht="12.75" customHeight="1" hidden="1">
      <c r="A108" s="140" t="s">
        <v>173</v>
      </c>
      <c r="B108" s="40">
        <v>9.18968052859961</v>
      </c>
      <c r="C108" s="36">
        <v>13.226694054213112</v>
      </c>
      <c r="D108" s="36">
        <v>4.5300795960041285</v>
      </c>
      <c r="E108" s="36">
        <v>8.971295900068682</v>
      </c>
      <c r="F108" s="36">
        <v>12.48976681386138</v>
      </c>
      <c r="G108" s="36">
        <v>4.879010345563557</v>
      </c>
      <c r="H108" s="36">
        <v>12.102497577179335</v>
      </c>
    </row>
    <row r="109" spans="1:8" ht="12.75" customHeight="1" hidden="1">
      <c r="A109" s="140" t="s">
        <v>174</v>
      </c>
      <c r="B109" s="40">
        <v>8.32012397108042</v>
      </c>
      <c r="C109" s="36">
        <v>3.714292911434498</v>
      </c>
      <c r="D109" s="36">
        <v>6.322535189530058</v>
      </c>
      <c r="E109" s="36">
        <v>2.620799579065931</v>
      </c>
      <c r="F109" s="36">
        <v>9.925375806046304</v>
      </c>
      <c r="G109" s="36">
        <v>3.5533086578239335</v>
      </c>
      <c r="H109" s="36">
        <v>11.957202727612156</v>
      </c>
    </row>
    <row r="110" spans="1:8" ht="12.75" customHeight="1" hidden="1">
      <c r="A110" s="140" t="s">
        <v>175</v>
      </c>
      <c r="B110" s="40">
        <v>5.5460580977451315</v>
      </c>
      <c r="C110" s="36">
        <v>7.46387984799253</v>
      </c>
      <c r="D110" s="36">
        <v>8.541086319607103</v>
      </c>
      <c r="E110" s="36">
        <v>10.670560804860358</v>
      </c>
      <c r="F110" s="36">
        <v>3.580295674315707</v>
      </c>
      <c r="G110" s="36">
        <v>0.5199251927325008</v>
      </c>
      <c r="H110" s="36">
        <v>4.167938560377962</v>
      </c>
    </row>
    <row r="111" spans="1:8" ht="12.75" customHeight="1" hidden="1">
      <c r="A111" s="140" t="s">
        <v>176</v>
      </c>
      <c r="B111" s="40">
        <v>7.506667723824492</v>
      </c>
      <c r="C111" s="36">
        <v>1.2100623233662446</v>
      </c>
      <c r="D111" s="36">
        <v>11.240035851493246</v>
      </c>
      <c r="E111" s="36">
        <v>11.83199402257425</v>
      </c>
      <c r="F111" s="36">
        <v>0.5444972690916501</v>
      </c>
      <c r="G111" s="36">
        <v>3.217413216124058</v>
      </c>
      <c r="H111" s="36">
        <v>10.91018791430507</v>
      </c>
    </row>
    <row r="112" spans="1:8" ht="12.75" customHeight="1" hidden="1">
      <c r="A112" s="140" t="s">
        <v>177</v>
      </c>
      <c r="B112" s="40">
        <v>8.650566517622906</v>
      </c>
      <c r="C112" s="36">
        <v>8.154288991675855</v>
      </c>
      <c r="D112" s="36">
        <v>12.621249752283632</v>
      </c>
      <c r="E112" s="36">
        <v>11.609022939622974</v>
      </c>
      <c r="F112" s="36">
        <v>0.9398755534914613</v>
      </c>
      <c r="G112" s="36">
        <v>8.92286485895761</v>
      </c>
      <c r="H112" s="36">
        <v>10.598117439269103</v>
      </c>
    </row>
    <row r="113" spans="1:8" ht="12.75" customHeight="1" hidden="1">
      <c r="A113" s="140" t="s">
        <v>178</v>
      </c>
      <c r="B113" s="40">
        <v>8.709259635128205</v>
      </c>
      <c r="C113" s="36">
        <v>16.735528841856805</v>
      </c>
      <c r="D113" s="36">
        <v>11.883420356568692</v>
      </c>
      <c r="E113" s="36">
        <v>13.036955855597682</v>
      </c>
      <c r="F113" s="36">
        <v>0.36619055196176475</v>
      </c>
      <c r="G113" s="36">
        <v>9.04206383570822</v>
      </c>
      <c r="H113" s="36">
        <v>11.00780269573933</v>
      </c>
    </row>
    <row r="114" spans="1:8" ht="12.75" customHeight="1" hidden="1">
      <c r="A114" s="140" t="s">
        <v>179</v>
      </c>
      <c r="B114" s="40">
        <v>8.291226730715223</v>
      </c>
      <c r="C114" s="36">
        <v>11.779086890352147</v>
      </c>
      <c r="D114" s="36">
        <v>10.154729346770907</v>
      </c>
      <c r="E114" s="36">
        <v>7.31274076111319</v>
      </c>
      <c r="F114" s="36">
        <v>9.262941041841046</v>
      </c>
      <c r="G114" s="36">
        <v>5.9031172089495385</v>
      </c>
      <c r="H114" s="36">
        <v>4.64475885407218</v>
      </c>
    </row>
    <row r="115" spans="1:8" ht="12.75" customHeight="1" hidden="1">
      <c r="A115" s="140" t="s">
        <v>180</v>
      </c>
      <c r="B115" s="40">
        <v>6.954306075779542</v>
      </c>
      <c r="C115" s="36">
        <v>15.36145701035639</v>
      </c>
      <c r="D115" s="36">
        <v>9.291777669937801</v>
      </c>
      <c r="E115" s="36">
        <v>2.369305380129532</v>
      </c>
      <c r="F115" s="36">
        <v>13.644287352553917</v>
      </c>
      <c r="G115" s="36">
        <v>0.45245300304637226</v>
      </c>
      <c r="H115" s="36">
        <v>0.9940006044346035</v>
      </c>
    </row>
    <row r="116" spans="1:8" ht="12.75" hidden="1">
      <c r="A116" s="140" t="s">
        <v>181</v>
      </c>
      <c r="B116" s="40">
        <v>8.79233923540501</v>
      </c>
      <c r="C116" s="36">
        <v>10.63522523465113</v>
      </c>
      <c r="D116" s="36">
        <v>11.242886660519332</v>
      </c>
      <c r="E116" s="36">
        <v>5.472734979432062</v>
      </c>
      <c r="F116" s="36">
        <v>14.500111036861327</v>
      </c>
      <c r="G116" s="36">
        <v>1.5185198799376565</v>
      </c>
      <c r="H116" s="36">
        <v>4.2305493484131205</v>
      </c>
    </row>
    <row r="117" spans="1:8" ht="12.75" hidden="1">
      <c r="A117" s="140" t="s">
        <v>29</v>
      </c>
      <c r="B117" s="40">
        <v>9.351023033855625</v>
      </c>
      <c r="C117" s="36">
        <v>10.254812067891606</v>
      </c>
      <c r="D117" s="36">
        <v>12.98235674804262</v>
      </c>
      <c r="E117" s="36">
        <v>3.981907078281324</v>
      </c>
      <c r="F117" s="36">
        <v>15.46338020469615</v>
      </c>
      <c r="G117" s="36">
        <v>1.558540599426351</v>
      </c>
      <c r="H117" s="36">
        <v>4.454830491002568</v>
      </c>
    </row>
    <row r="118" spans="1:8" ht="12.75" hidden="1">
      <c r="A118" s="140" t="s">
        <v>30</v>
      </c>
      <c r="B118" s="36">
        <v>6.93392148132132</v>
      </c>
      <c r="C118" s="36">
        <v>4.621404682369203</v>
      </c>
      <c r="D118" s="36">
        <v>11.181061742021754</v>
      </c>
      <c r="E118" s="36">
        <v>-1.9093191143957426</v>
      </c>
      <c r="F118" s="36">
        <v>-4.003688247148247</v>
      </c>
      <c r="G118" s="36">
        <v>18.284735176351717</v>
      </c>
      <c r="H118" s="36">
        <v>11.230581404796581</v>
      </c>
    </row>
    <row r="119" spans="1:8" ht="12.75">
      <c r="A119" s="140" t="s">
        <v>31</v>
      </c>
      <c r="B119" s="36">
        <v>6.442763707560189</v>
      </c>
      <c r="C119" s="36">
        <v>13.343443702499869</v>
      </c>
      <c r="D119" s="36">
        <v>11.234985828035065</v>
      </c>
      <c r="E119" s="36">
        <v>0.7761516749032609</v>
      </c>
      <c r="F119" s="36">
        <v>-2.743940394010494</v>
      </c>
      <c r="G119" s="36">
        <v>16.3325182538171</v>
      </c>
      <c r="H119" s="36">
        <v>7.51642659372267</v>
      </c>
    </row>
    <row r="120" spans="1:8" ht="12.75">
      <c r="A120" s="140" t="s">
        <v>32</v>
      </c>
      <c r="B120" s="36">
        <v>5.3402152637809195</v>
      </c>
      <c r="C120" s="36">
        <v>12.441823584955486</v>
      </c>
      <c r="D120" s="36">
        <v>8.822487291618387</v>
      </c>
      <c r="E120" s="36">
        <v>-1.7729917617153461</v>
      </c>
      <c r="F120" s="36">
        <v>-2.1913548400915346</v>
      </c>
      <c r="G120" s="36">
        <v>15.601580713516</v>
      </c>
      <c r="H120" s="36">
        <v>5.697102812240857</v>
      </c>
    </row>
    <row r="121" spans="1:8" ht="12.75">
      <c r="A121" s="140" t="s">
        <v>33</v>
      </c>
      <c r="B121" s="36">
        <v>5.35542969513871</v>
      </c>
      <c r="C121" s="36">
        <v>13.17021092930004</v>
      </c>
      <c r="D121" s="36">
        <v>7.134236858896472</v>
      </c>
      <c r="E121" s="36">
        <v>1.8249264688299718</v>
      </c>
      <c r="F121" s="36">
        <v>-3.801931771929091</v>
      </c>
      <c r="G121" s="36">
        <v>18.553204568613353</v>
      </c>
      <c r="H121" s="36">
        <v>7.675769805607516</v>
      </c>
    </row>
    <row r="122" spans="1:8" ht="12.75">
      <c r="A122" s="140" t="s">
        <v>34</v>
      </c>
      <c r="B122" s="36">
        <v>6.4975925532316126</v>
      </c>
      <c r="C122" s="36">
        <v>2.5435864530046075</v>
      </c>
      <c r="D122" s="36">
        <v>4.072162120702316</v>
      </c>
      <c r="E122" s="36">
        <v>11.533322928998558</v>
      </c>
      <c r="F122" s="36">
        <v>3.869337284985491</v>
      </c>
      <c r="G122" s="36">
        <v>11.163056375696371</v>
      </c>
      <c r="H122" s="36">
        <v>8.457941945592879</v>
      </c>
    </row>
    <row r="123" spans="1:8" ht="12.75">
      <c r="A123" s="140" t="s">
        <v>35</v>
      </c>
      <c r="B123" s="36">
        <v>6.377410068426599</v>
      </c>
      <c r="C123" s="36">
        <v>7.174479159814567</v>
      </c>
      <c r="D123" s="36">
        <v>2.4097126848530763</v>
      </c>
      <c r="E123" s="36">
        <v>8.438103096146719</v>
      </c>
      <c r="F123" s="36">
        <v>2.984831757741844</v>
      </c>
      <c r="G123" s="36">
        <v>16.44524889220675</v>
      </c>
      <c r="H123" s="36">
        <v>8.076660891826776</v>
      </c>
    </row>
    <row r="124" spans="1:8" ht="12.75">
      <c r="A124" s="140" t="s">
        <v>36</v>
      </c>
      <c r="B124" s="18">
        <v>4.753484247673654</v>
      </c>
      <c r="C124" s="18">
        <v>-4.561382451876767</v>
      </c>
      <c r="D124" s="18">
        <v>-1.4302919305084743</v>
      </c>
      <c r="E124" s="18">
        <v>1.3675468474322088</v>
      </c>
      <c r="F124" s="18">
        <v>1.8692710558511294</v>
      </c>
      <c r="G124" s="18">
        <v>11.177446006119979</v>
      </c>
      <c r="H124" s="18">
        <v>13.755260363428008</v>
      </c>
    </row>
    <row r="125" spans="1:8" ht="12.75">
      <c r="A125" s="141"/>
      <c r="B125" s="558" t="s">
        <v>393</v>
      </c>
      <c r="C125" s="559"/>
      <c r="D125" s="559"/>
      <c r="E125" s="559"/>
      <c r="F125" s="559"/>
      <c r="G125" s="559"/>
      <c r="H125" s="559"/>
    </row>
    <row r="126" spans="1:8" ht="12.75" customHeight="1" hidden="1">
      <c r="A126" s="139">
        <v>1998</v>
      </c>
      <c r="B126" s="38">
        <v>4.977326804668465</v>
      </c>
      <c r="C126" s="39">
        <v>12.784310516783961</v>
      </c>
      <c r="D126" s="39">
        <v>12.459976038445461</v>
      </c>
      <c r="E126" s="39">
        <v>8.965765060996873</v>
      </c>
      <c r="F126" s="39">
        <v>1.99850995829226</v>
      </c>
      <c r="G126" s="39">
        <v>-9.900570971494034</v>
      </c>
      <c r="H126" s="39">
        <v>-5.380537892536324</v>
      </c>
    </row>
    <row r="127" spans="1:8" ht="12.75" customHeight="1" hidden="1">
      <c r="A127" s="139">
        <v>1999</v>
      </c>
      <c r="B127" s="40">
        <v>2.636692806279001</v>
      </c>
      <c r="C127" s="36">
        <v>5.322219067826367</v>
      </c>
      <c r="D127" s="36">
        <v>9.859412476669178</v>
      </c>
      <c r="E127" s="36">
        <v>-27.398059805774324</v>
      </c>
      <c r="F127" s="36">
        <v>-0.590242744432004</v>
      </c>
      <c r="G127" s="36">
        <v>2.0326075236387595</v>
      </c>
      <c r="H127" s="36">
        <v>8.836919082802908</v>
      </c>
    </row>
    <row r="128" spans="1:8" ht="12.75" customHeight="1" hidden="1">
      <c r="A128" s="139">
        <v>2000</v>
      </c>
      <c r="B128" s="40">
        <v>3.375890030602278</v>
      </c>
      <c r="C128" s="36">
        <v>13.649725107473543</v>
      </c>
      <c r="D128" s="36">
        <v>1.3099035420789278</v>
      </c>
      <c r="E128" s="36">
        <v>35.21586110849367</v>
      </c>
      <c r="F128" s="36">
        <v>-1.0143089498643008</v>
      </c>
      <c r="G128" s="36">
        <v>-4.5803849256016775</v>
      </c>
      <c r="H128" s="36">
        <v>5.598898853328322</v>
      </c>
    </row>
    <row r="129" spans="1:8" ht="12.75" customHeight="1" hidden="1">
      <c r="A129" s="139">
        <v>2001</v>
      </c>
      <c r="B129" s="40">
        <v>2.914130944111619</v>
      </c>
      <c r="C129" s="36">
        <v>19.3169101846605</v>
      </c>
      <c r="D129" s="36">
        <v>6.38278199784024</v>
      </c>
      <c r="E129" s="36">
        <v>-3.890825609337668</v>
      </c>
      <c r="F129" s="36">
        <v>4.692583582810954</v>
      </c>
      <c r="G129" s="36">
        <v>-3.7283720819042543</v>
      </c>
      <c r="H129" s="36">
        <v>7.563552034580269</v>
      </c>
    </row>
    <row r="130" spans="1:8" ht="12.75" customHeight="1" hidden="1">
      <c r="A130" s="139">
        <v>2002</v>
      </c>
      <c r="B130" s="40">
        <v>4.481943061639527</v>
      </c>
      <c r="C130" s="36">
        <v>29.892380836604048</v>
      </c>
      <c r="D130" s="36">
        <v>7.525036851116269</v>
      </c>
      <c r="E130" s="36">
        <v>16.507709636791546</v>
      </c>
      <c r="F130" s="36">
        <v>-6.892707718591623</v>
      </c>
      <c r="G130" s="36">
        <v>10.289505152902137</v>
      </c>
      <c r="H130" s="36">
        <v>-0.3501160791913662</v>
      </c>
    </row>
    <row r="131" spans="1:8" ht="12.75" customHeight="1" hidden="1">
      <c r="A131" s="139">
        <v>2003</v>
      </c>
      <c r="B131" s="40">
        <v>3.6849724438950346</v>
      </c>
      <c r="C131" s="36">
        <v>15.916856401893753</v>
      </c>
      <c r="D131" s="36">
        <v>14.290332892337545</v>
      </c>
      <c r="E131" s="36">
        <v>-18.201998721732394</v>
      </c>
      <c r="F131" s="36">
        <v>2.219635008444925</v>
      </c>
      <c r="G131" s="36">
        <v>-9.524463670788947</v>
      </c>
      <c r="H131" s="36">
        <v>3.5519508669025157</v>
      </c>
    </row>
    <row r="132" spans="1:8" ht="12.75" hidden="1">
      <c r="A132" s="139">
        <v>2004</v>
      </c>
      <c r="B132" s="40">
        <v>5.234616534365188</v>
      </c>
      <c r="C132" s="36">
        <v>-2.604411502569093</v>
      </c>
      <c r="D132" s="36">
        <v>19.1505329671987</v>
      </c>
      <c r="E132" s="36">
        <v>4.052054685937094</v>
      </c>
      <c r="F132" s="36">
        <v>3.964753005298988</v>
      </c>
      <c r="G132" s="36">
        <v>-8.519599898026385</v>
      </c>
      <c r="H132" s="36">
        <v>-6.54321396745523</v>
      </c>
    </row>
    <row r="133" spans="1:8" ht="12.75">
      <c r="A133" s="139">
        <v>2005</v>
      </c>
      <c r="B133" s="40">
        <v>5.198075283588807</v>
      </c>
      <c r="C133" s="36">
        <v>-1.3362606175744958</v>
      </c>
      <c r="D133" s="36">
        <v>7.242737271507778</v>
      </c>
      <c r="E133" s="36">
        <v>7.0245953908003145</v>
      </c>
      <c r="F133" s="36">
        <v>3.539993330817609</v>
      </c>
      <c r="G133" s="36">
        <v>-5.414710352429509</v>
      </c>
      <c r="H133" s="36">
        <v>8.990322028592686</v>
      </c>
    </row>
    <row r="134" spans="1:8" ht="12.75">
      <c r="A134" s="139">
        <v>2006</v>
      </c>
      <c r="B134" s="40">
        <v>6.032776667189111</v>
      </c>
      <c r="C134" s="36">
        <v>20.844034335063014</v>
      </c>
      <c r="D134" s="36">
        <v>15.901022975929877</v>
      </c>
      <c r="E134" s="36">
        <v>14.19149610449584</v>
      </c>
      <c r="F134" s="36">
        <v>-3.5234324098746157</v>
      </c>
      <c r="G134" s="36">
        <v>9.99236708102896</v>
      </c>
      <c r="H134" s="36">
        <v>2.5779935894029933</v>
      </c>
    </row>
    <row r="135" spans="1:8" ht="12.75">
      <c r="A135" s="139">
        <v>2007</v>
      </c>
      <c r="B135" s="40">
        <v>8.212297125991128</v>
      </c>
      <c r="C135" s="36">
        <v>13.53721826621836</v>
      </c>
      <c r="D135" s="36">
        <v>10.956488944545256</v>
      </c>
      <c r="E135" s="36">
        <v>0.6920097833628631</v>
      </c>
      <c r="F135" s="36">
        <v>13.210774057949294</v>
      </c>
      <c r="G135" s="36">
        <v>-1.971309355974384</v>
      </c>
      <c r="H135" s="36">
        <v>9.24018434494883</v>
      </c>
    </row>
    <row r="136" spans="1:8" ht="12.75">
      <c r="A136" s="144">
        <v>2008</v>
      </c>
      <c r="B136" s="41">
        <v>3.489506928886584</v>
      </c>
      <c r="C136" s="37">
        <v>-4.064075696948862</v>
      </c>
      <c r="D136" s="37">
        <v>4.441481535040822</v>
      </c>
      <c r="E136" s="37">
        <v>-3.461167881267812</v>
      </c>
      <c r="F136" s="37">
        <v>4.6329476089252495</v>
      </c>
      <c r="G136" s="37">
        <v>16.67749346769456</v>
      </c>
      <c r="H136" s="37">
        <v>-2.7673434335368654</v>
      </c>
    </row>
    <row r="137" spans="1:8" ht="12.75" customHeight="1" hidden="1">
      <c r="A137" s="140" t="s">
        <v>143</v>
      </c>
      <c r="B137" s="40">
        <v>3.354963089929754</v>
      </c>
      <c r="C137" s="36">
        <v>10.13969349722305</v>
      </c>
      <c r="D137" s="36">
        <v>14.098810548000486</v>
      </c>
      <c r="E137" s="36">
        <v>3.943991284100946</v>
      </c>
      <c r="F137" s="36">
        <v>2.0495752204846838</v>
      </c>
      <c r="G137" s="36">
        <v>-13.06771563798705</v>
      </c>
      <c r="H137" s="36">
        <v>-10.488589855129263</v>
      </c>
    </row>
    <row r="138" spans="1:8" ht="12.75" customHeight="1" hidden="1">
      <c r="A138" s="140" t="s">
        <v>144</v>
      </c>
      <c r="B138" s="40">
        <v>4.091623915242778</v>
      </c>
      <c r="C138" s="36">
        <v>2.571410344122228</v>
      </c>
      <c r="D138" s="36">
        <v>13.553094050624864</v>
      </c>
      <c r="E138" s="36">
        <v>7.309605309750339</v>
      </c>
      <c r="F138" s="36">
        <v>-0.5015921916850345</v>
      </c>
      <c r="G138" s="36">
        <v>-6.994424524022065</v>
      </c>
      <c r="H138" s="36">
        <v>-11.525937603061053</v>
      </c>
    </row>
    <row r="139" spans="1:8" ht="12.75" customHeight="1" hidden="1">
      <c r="A139" s="140" t="s">
        <v>145</v>
      </c>
      <c r="B139" s="40">
        <v>0.8641943017674549</v>
      </c>
      <c r="C139" s="36">
        <v>-7.433604954548741</v>
      </c>
      <c r="D139" s="36">
        <v>11.296127610251034</v>
      </c>
      <c r="E139" s="36">
        <v>10.762987394904783</v>
      </c>
      <c r="F139" s="36">
        <v>3.439146645433894</v>
      </c>
      <c r="G139" s="36">
        <v>-17.94774646331328</v>
      </c>
      <c r="H139" s="36">
        <v>-6.5837395420116565</v>
      </c>
    </row>
    <row r="140" spans="1:8" ht="12.75" customHeight="1" hidden="1">
      <c r="A140" s="140" t="s">
        <v>146</v>
      </c>
      <c r="B140" s="40">
        <v>11.598525911733873</v>
      </c>
      <c r="C140" s="36">
        <v>45.85974318033931</v>
      </c>
      <c r="D140" s="36">
        <v>10.89187194490546</v>
      </c>
      <c r="E140" s="36">
        <v>13.846476255231437</v>
      </c>
      <c r="F140" s="36">
        <v>3.006910158935483</v>
      </c>
      <c r="G140" s="36">
        <v>-1.592397260653712</v>
      </c>
      <c r="H140" s="36">
        <v>7.076115430056703</v>
      </c>
    </row>
    <row r="141" spans="1:8" ht="12.75" customHeight="1" hidden="1">
      <c r="A141" s="140" t="s">
        <v>147</v>
      </c>
      <c r="B141" s="40">
        <v>2.795583753728991</v>
      </c>
      <c r="C141" s="36">
        <v>1.8894774333396072</v>
      </c>
      <c r="D141" s="36">
        <v>4.411392111707002</v>
      </c>
      <c r="E141" s="36">
        <v>-9.845917040103515</v>
      </c>
      <c r="F141" s="36">
        <v>17.88161736156009</v>
      </c>
      <c r="G141" s="36">
        <v>-0.8378120582761852</v>
      </c>
      <c r="H141" s="36">
        <v>-1.5473092827071753</v>
      </c>
    </row>
    <row r="142" spans="1:8" ht="12.75" customHeight="1" hidden="1">
      <c r="A142" s="140" t="s">
        <v>148</v>
      </c>
      <c r="B142" s="40">
        <v>3.6686127001009083</v>
      </c>
      <c r="C142" s="36">
        <v>0.6468250340615782</v>
      </c>
      <c r="D142" s="36">
        <v>15.252466750614843</v>
      </c>
      <c r="E142" s="36">
        <v>-22.1434038141268</v>
      </c>
      <c r="F142" s="36">
        <v>0.744477604610779</v>
      </c>
      <c r="G142" s="36">
        <v>2.017551189469046</v>
      </c>
      <c r="H142" s="36">
        <v>9.2370491214037</v>
      </c>
    </row>
    <row r="143" spans="1:8" ht="12.75" customHeight="1" hidden="1">
      <c r="A143" s="140" t="s">
        <v>149</v>
      </c>
      <c r="B143" s="40">
        <v>4.709843801428292</v>
      </c>
      <c r="C143" s="36">
        <v>5.906424358870694</v>
      </c>
      <c r="D143" s="36">
        <v>6.835201886704411</v>
      </c>
      <c r="E143" s="36">
        <v>-40.76950840484559</v>
      </c>
      <c r="F143" s="36">
        <v>-2.8839073263422677</v>
      </c>
      <c r="G143" s="36">
        <v>16.18649151669335</v>
      </c>
      <c r="H143" s="36">
        <v>16.0395402985545</v>
      </c>
    </row>
    <row r="144" spans="1:8" ht="12.75" customHeight="1" hidden="1">
      <c r="A144" s="140" t="s">
        <v>150</v>
      </c>
      <c r="B144" s="40">
        <v>-0.6272690301422159</v>
      </c>
      <c r="C144" s="36">
        <v>12.84614944503359</v>
      </c>
      <c r="D144" s="36">
        <v>12.938589157650497</v>
      </c>
      <c r="E144" s="36">
        <v>-36.83340996402138</v>
      </c>
      <c r="F144" s="36">
        <v>-18.103158617556588</v>
      </c>
      <c r="G144" s="36">
        <v>-9.235800553331174</v>
      </c>
      <c r="H144" s="36">
        <v>11.618396193960564</v>
      </c>
    </row>
    <row r="145" spans="1:8" ht="12.75" customHeight="1" hidden="1">
      <c r="A145" s="140" t="s">
        <v>151</v>
      </c>
      <c r="B145" s="40">
        <v>2.7142060493206372</v>
      </c>
      <c r="C145" s="36">
        <v>-8.941957913685016</v>
      </c>
      <c r="D145" s="36">
        <v>2.2874439732263596</v>
      </c>
      <c r="E145" s="36">
        <v>-3.5212789157249347</v>
      </c>
      <c r="F145" s="36">
        <v>-4.678714109728105</v>
      </c>
      <c r="G145" s="36">
        <v>-7.711060487075542</v>
      </c>
      <c r="H145" s="36">
        <v>18.747012389008404</v>
      </c>
    </row>
    <row r="146" spans="1:8" ht="12.75" customHeight="1" hidden="1">
      <c r="A146" s="140" t="s">
        <v>152</v>
      </c>
      <c r="B146" s="40">
        <v>4.716807047483627</v>
      </c>
      <c r="C146" s="36">
        <v>23.426775992567997</v>
      </c>
      <c r="D146" s="36">
        <v>-7.438573619254825</v>
      </c>
      <c r="E146" s="36">
        <v>-7.884178276153392</v>
      </c>
      <c r="F146" s="36">
        <v>6.967806999666678</v>
      </c>
      <c r="G146" s="36">
        <v>-3.3669887992407155</v>
      </c>
      <c r="H146" s="36">
        <v>17.172518836069074</v>
      </c>
    </row>
    <row r="147" spans="1:8" ht="12.75" customHeight="1" hidden="1">
      <c r="A147" s="140" t="s">
        <v>153</v>
      </c>
      <c r="B147" s="40">
        <v>2.5517633694297075</v>
      </c>
      <c r="C147" s="36">
        <v>19.87734056833436</v>
      </c>
      <c r="D147" s="36">
        <v>6.76491221475986</v>
      </c>
      <c r="E147" s="36">
        <v>81.53211066652503</v>
      </c>
      <c r="F147" s="36">
        <v>-0.7984493335568743</v>
      </c>
      <c r="G147" s="36">
        <v>-9.032840401785833</v>
      </c>
      <c r="H147" s="36">
        <v>-12.886422921665158</v>
      </c>
    </row>
    <row r="148" spans="1:8" ht="12.75" customHeight="1" hidden="1">
      <c r="A148" s="140" t="s">
        <v>154</v>
      </c>
      <c r="B148" s="40">
        <v>3.5207836561751407</v>
      </c>
      <c r="C148" s="36">
        <v>20.236741782676802</v>
      </c>
      <c r="D148" s="36">
        <v>3.6258315995843162</v>
      </c>
      <c r="E148" s="36">
        <v>70.73679095932803</v>
      </c>
      <c r="F148" s="36">
        <v>-5.547879355838873</v>
      </c>
      <c r="G148" s="36">
        <v>1.789349985695381</v>
      </c>
      <c r="H148" s="36">
        <v>-0.6375128900990745</v>
      </c>
    </row>
    <row r="149" spans="1:8" ht="12.75" customHeight="1" hidden="1">
      <c r="A149" s="140" t="s">
        <v>155</v>
      </c>
      <c r="B149" s="40">
        <v>0.13987750497375373</v>
      </c>
      <c r="C149" s="36">
        <v>21.872153981917947</v>
      </c>
      <c r="D149" s="36">
        <v>1.791409780456931</v>
      </c>
      <c r="E149" s="36">
        <v>-7.48220427126985</v>
      </c>
      <c r="F149" s="36">
        <v>-3.224996578116233</v>
      </c>
      <c r="G149" s="36">
        <v>-5.388255427656162</v>
      </c>
      <c r="H149" s="36">
        <v>10.496590990894333</v>
      </c>
    </row>
    <row r="150" spans="1:8" ht="12.75" customHeight="1" hidden="1">
      <c r="A150" s="140" t="s">
        <v>156</v>
      </c>
      <c r="B150" s="40">
        <v>0.04305126995254227</v>
      </c>
      <c r="C150" s="36">
        <v>21.114287306982575</v>
      </c>
      <c r="D150" s="36">
        <v>6.469576552607492</v>
      </c>
      <c r="E150" s="36">
        <v>-2.740864168984359</v>
      </c>
      <c r="F150" s="36">
        <v>0.24728674581761823</v>
      </c>
      <c r="G150" s="36">
        <v>-1.4320396254258725</v>
      </c>
      <c r="H150" s="36">
        <v>2.0996273746334566</v>
      </c>
    </row>
    <row r="151" spans="1:8" ht="12.75" customHeight="1" hidden="1">
      <c r="A151" s="140" t="s">
        <v>157</v>
      </c>
      <c r="B151" s="40">
        <v>2.241461862156882</v>
      </c>
      <c r="C151" s="36">
        <v>21.75864729694706</v>
      </c>
      <c r="D151" s="36">
        <v>10.181310004903025</v>
      </c>
      <c r="E151" s="36">
        <v>-5.547692738753966</v>
      </c>
      <c r="F151" s="36">
        <v>3.6327424640732744</v>
      </c>
      <c r="G151" s="36">
        <v>-7.345158031562846</v>
      </c>
      <c r="H151" s="36">
        <v>7.672273891322263</v>
      </c>
    </row>
    <row r="152" spans="1:8" ht="12.75" customHeight="1" hidden="1">
      <c r="A152" s="140" t="s">
        <v>158</v>
      </c>
      <c r="B152" s="40">
        <v>9.23213313936327</v>
      </c>
      <c r="C152" s="36">
        <v>12.52255215279439</v>
      </c>
      <c r="D152" s="36">
        <v>7.0888316533935125</v>
      </c>
      <c r="E152" s="36">
        <v>0.20745874165757527</v>
      </c>
      <c r="F152" s="36">
        <v>18.11530169946917</v>
      </c>
      <c r="G152" s="36">
        <v>-0.7480352429721506</v>
      </c>
      <c r="H152" s="36">
        <v>9.985715881471052</v>
      </c>
    </row>
    <row r="153" spans="1:8" ht="12.75" customHeight="1" hidden="1">
      <c r="A153" s="140" t="s">
        <v>159</v>
      </c>
      <c r="B153" s="40">
        <v>4.388450949457052</v>
      </c>
      <c r="C153" s="36">
        <v>27.48807595165981</v>
      </c>
      <c r="D153" s="36">
        <v>13.246291102748017</v>
      </c>
      <c r="E153" s="36">
        <v>32.032988949226336</v>
      </c>
      <c r="F153" s="36">
        <v>-14.733784673287829</v>
      </c>
      <c r="G153" s="36">
        <v>7.582975828176529</v>
      </c>
      <c r="H153" s="36">
        <v>2.484466997888916</v>
      </c>
    </row>
    <row r="154" spans="1:8" ht="12.75" customHeight="1" hidden="1">
      <c r="A154" s="140" t="s">
        <v>160</v>
      </c>
      <c r="B154" s="40">
        <v>2.5825572232798635</v>
      </c>
      <c r="C154" s="36">
        <v>29.739879439816292</v>
      </c>
      <c r="D154" s="36">
        <v>7.240767206641692</v>
      </c>
      <c r="E154" s="36">
        <v>20.967047140707095</v>
      </c>
      <c r="F154" s="36">
        <v>-11.407635099241517</v>
      </c>
      <c r="G154" s="36">
        <v>8.338025660820819</v>
      </c>
      <c r="H154" s="36">
        <v>-0.7969062824564048</v>
      </c>
    </row>
    <row r="155" spans="1:8" ht="12.75" customHeight="1" hidden="1">
      <c r="A155" s="140" t="s">
        <v>161</v>
      </c>
      <c r="B155" s="40">
        <v>7.267166611834369</v>
      </c>
      <c r="C155" s="36">
        <v>26.7859121986574</v>
      </c>
      <c r="D155" s="36">
        <v>5.2407783984086365</v>
      </c>
      <c r="E155" s="36">
        <v>9.397390288365926</v>
      </c>
      <c r="F155" s="36">
        <v>2.843059639435481</v>
      </c>
      <c r="G155" s="36">
        <v>9.669459837329569</v>
      </c>
      <c r="H155" s="36">
        <v>-0.44701460318030684</v>
      </c>
    </row>
    <row r="156" spans="1:8" ht="12.75" customHeight="1" hidden="1">
      <c r="A156" s="140" t="s">
        <v>162</v>
      </c>
      <c r="B156" s="40">
        <v>3.6895974619868923</v>
      </c>
      <c r="C156" s="36">
        <v>35.55565575628273</v>
      </c>
      <c r="D156" s="36">
        <v>4.37231069666673</v>
      </c>
      <c r="E156" s="36">
        <v>3.6334121688668546</v>
      </c>
      <c r="F156" s="36">
        <v>-4.272470741272656</v>
      </c>
      <c r="G156" s="36">
        <v>15.567559285281646</v>
      </c>
      <c r="H156" s="36">
        <v>-2.6410104290177117</v>
      </c>
    </row>
    <row r="157" spans="1:8" ht="12.75" customHeight="1" hidden="1">
      <c r="A157" s="140" t="s">
        <v>163</v>
      </c>
      <c r="B157" s="40">
        <v>4.229026619160933</v>
      </c>
      <c r="C157" s="36">
        <v>15.409368614470822</v>
      </c>
      <c r="D157" s="36">
        <v>11.293429716647083</v>
      </c>
      <c r="E157" s="36">
        <v>-16.447087076965403</v>
      </c>
      <c r="F157" s="36">
        <v>11.626515341784511</v>
      </c>
      <c r="G157" s="36">
        <v>-5.821017664394816</v>
      </c>
      <c r="H157" s="36">
        <v>-0.8473485189231411</v>
      </c>
    </row>
    <row r="158" spans="1:8" ht="12.75" customHeight="1" hidden="1">
      <c r="A158" s="140" t="s">
        <v>164</v>
      </c>
      <c r="B158" s="40">
        <v>4.323974351698226</v>
      </c>
      <c r="C158" s="36">
        <v>15.77619561688202</v>
      </c>
      <c r="D158" s="36">
        <v>18.201814624057945</v>
      </c>
      <c r="E158" s="36">
        <v>-5.479900281967744</v>
      </c>
      <c r="F158" s="36">
        <v>2.0552753229016787</v>
      </c>
      <c r="G158" s="36">
        <v>-15.25667512179929</v>
      </c>
      <c r="H158" s="36">
        <v>-1.9359451005022947</v>
      </c>
    </row>
    <row r="159" spans="1:8" ht="12.75" customHeight="1" hidden="1">
      <c r="A159" s="140" t="s">
        <v>165</v>
      </c>
      <c r="B159" s="40">
        <v>2.5781015685926576</v>
      </c>
      <c r="C159" s="36">
        <v>15.65769746295777</v>
      </c>
      <c r="D159" s="36">
        <v>15.762055394389108</v>
      </c>
      <c r="E159" s="36">
        <v>-30.38878797604788</v>
      </c>
      <c r="F159" s="36">
        <v>-0.2242864757985501</v>
      </c>
      <c r="G159" s="36">
        <v>-11.756663669243451</v>
      </c>
      <c r="H159" s="36">
        <v>8.206306482424168</v>
      </c>
    </row>
    <row r="160" spans="1:8" ht="12.75" customHeight="1" hidden="1">
      <c r="A160" s="140" t="s">
        <v>166</v>
      </c>
      <c r="B160" s="40">
        <v>3.6087872361283218</v>
      </c>
      <c r="C160" s="36">
        <v>16.8241639132644</v>
      </c>
      <c r="D160" s="36">
        <v>11.904031834256017</v>
      </c>
      <c r="E160" s="36">
        <v>-20.492219551948565</v>
      </c>
      <c r="F160" s="36">
        <v>-4.578964155107926</v>
      </c>
      <c r="G160" s="36">
        <v>-5.263498227718259</v>
      </c>
      <c r="H160" s="36">
        <v>8.784790604611302</v>
      </c>
    </row>
    <row r="161" spans="1:8" ht="12.75" customHeight="1" hidden="1">
      <c r="A161" s="140" t="s">
        <v>167</v>
      </c>
      <c r="B161" s="40">
        <v>4.535652532047749</v>
      </c>
      <c r="C161" s="36">
        <v>0.6202677141961601</v>
      </c>
      <c r="D161" s="36">
        <v>18.450067322775027</v>
      </c>
      <c r="E161" s="36">
        <v>-1.8620863338750127</v>
      </c>
      <c r="F161" s="36">
        <v>-5.978741584845565</v>
      </c>
      <c r="G161" s="36">
        <v>-3.047182526583441</v>
      </c>
      <c r="H161" s="36">
        <v>-12.864795579596347</v>
      </c>
    </row>
    <row r="162" spans="1:8" ht="12.75" customHeight="1" hidden="1">
      <c r="A162" s="140" t="s">
        <v>168</v>
      </c>
      <c r="B162" s="40">
        <v>3.7413524399490683</v>
      </c>
      <c r="C162" s="36">
        <v>1.2482871310980812</v>
      </c>
      <c r="D162" s="36">
        <v>13.965822455752757</v>
      </c>
      <c r="E162" s="36">
        <v>8.798698088514499</v>
      </c>
      <c r="F162" s="36">
        <v>6.211421939100433</v>
      </c>
      <c r="G162" s="36">
        <v>-7.532053585106851</v>
      </c>
      <c r="H162" s="36">
        <v>-7.327651593477967</v>
      </c>
    </row>
    <row r="163" spans="1:8" ht="12.75" customHeight="1" hidden="1">
      <c r="A163" s="140" t="s">
        <v>169</v>
      </c>
      <c r="B163" s="40">
        <v>7.59688224636561</v>
      </c>
      <c r="C163" s="36">
        <v>-8.845419937517732</v>
      </c>
      <c r="D163" s="36">
        <v>20.03354946573323</v>
      </c>
      <c r="E163" s="36">
        <v>-1.6454195150376592</v>
      </c>
      <c r="F163" s="36">
        <v>11.464079313507412</v>
      </c>
      <c r="G163" s="36">
        <v>-8.144959983771301</v>
      </c>
      <c r="H163" s="36">
        <v>-3.3461787021123968</v>
      </c>
    </row>
    <row r="164" spans="1:8" ht="12.75" customHeight="1" hidden="1">
      <c r="A164" s="140" t="s">
        <v>170</v>
      </c>
      <c r="B164" s="40">
        <v>5.0645789190983095</v>
      </c>
      <c r="C164" s="36">
        <v>-3.4407809180528517</v>
      </c>
      <c r="D164" s="36">
        <v>24.152692624533742</v>
      </c>
      <c r="E164" s="36">
        <v>10.917026504146548</v>
      </c>
      <c r="F164" s="36">
        <v>4.162252353433686</v>
      </c>
      <c r="G164" s="36">
        <v>-15.354203496643962</v>
      </c>
      <c r="H164" s="36">
        <v>-2.6342299946341967</v>
      </c>
    </row>
    <row r="165" spans="1:8" ht="12.75" customHeight="1" hidden="1">
      <c r="A165" s="140" t="s">
        <v>171</v>
      </c>
      <c r="B165" s="40">
        <v>3.367008220478553</v>
      </c>
      <c r="C165" s="36">
        <v>-0.049526380689883354</v>
      </c>
      <c r="D165" s="36">
        <v>10.17183958220427</v>
      </c>
      <c r="E165" s="36">
        <v>11.05445334230339</v>
      </c>
      <c r="F165" s="36">
        <v>-2.9093591202965</v>
      </c>
      <c r="G165" s="36">
        <v>-5.527165788074754</v>
      </c>
      <c r="H165" s="36">
        <v>4.897935230372411</v>
      </c>
    </row>
    <row r="166" spans="1:8" ht="12.75" customHeight="1" hidden="1">
      <c r="A166" s="140" t="s">
        <v>172</v>
      </c>
      <c r="B166" s="40">
        <v>7.384697144363699</v>
      </c>
      <c r="C166" s="36">
        <v>-6.616917057820714</v>
      </c>
      <c r="D166" s="36">
        <v>8.167293470984035</v>
      </c>
      <c r="E166" s="36">
        <v>1.3444920425748563</v>
      </c>
      <c r="F166" s="36">
        <v>1.577251875037632</v>
      </c>
      <c r="G166" s="36">
        <v>1.003330361408473</v>
      </c>
      <c r="H166" s="36">
        <v>15.245644621136663</v>
      </c>
    </row>
    <row r="167" spans="1:8" ht="12.75" customHeight="1" hidden="1">
      <c r="A167" s="140" t="s">
        <v>173</v>
      </c>
      <c r="B167" s="40">
        <v>6.31779329827458</v>
      </c>
      <c r="C167" s="36">
        <v>-0.21968054832660755</v>
      </c>
      <c r="D167" s="36">
        <v>4.694707669396038</v>
      </c>
      <c r="E167" s="36">
        <v>17.703253805396542</v>
      </c>
      <c r="F167" s="36">
        <v>5.670642366612611</v>
      </c>
      <c r="G167" s="36">
        <v>-4.968696561603721</v>
      </c>
      <c r="H167" s="36">
        <v>14.708214572815123</v>
      </c>
    </row>
    <row r="168" spans="1:8" ht="12.75" customHeight="1" hidden="1">
      <c r="A168" s="140" t="s">
        <v>174</v>
      </c>
      <c r="B168" s="40">
        <v>3.722802471238353</v>
      </c>
      <c r="C168" s="36">
        <v>1.5410815165392222</v>
      </c>
      <c r="D168" s="36">
        <v>5.937108363446782</v>
      </c>
      <c r="E168" s="36">
        <v>-2.003817627073488</v>
      </c>
      <c r="F168" s="36">
        <v>9.821438201916692</v>
      </c>
      <c r="G168" s="36">
        <v>-12.16630942144802</v>
      </c>
      <c r="H168" s="36">
        <v>1.1094936900465768</v>
      </c>
    </row>
    <row r="169" spans="1:8" ht="12.75" customHeight="1" hidden="1">
      <c r="A169" s="140" t="s">
        <v>175</v>
      </c>
      <c r="B169" s="40">
        <v>4.882367236764409</v>
      </c>
      <c r="C169" s="36">
        <v>19.060127407372846</v>
      </c>
      <c r="D169" s="36">
        <v>13.862667392080823</v>
      </c>
      <c r="E169" s="36">
        <v>8.082713941160009</v>
      </c>
      <c r="F169" s="36">
        <v>-0.130794161290396</v>
      </c>
      <c r="G169" s="36">
        <v>3.2869278757165006</v>
      </c>
      <c r="H169" s="36">
        <v>6.733720712687827</v>
      </c>
    </row>
    <row r="170" spans="1:8" ht="12.75" customHeight="1" hidden="1">
      <c r="A170" s="140" t="s">
        <v>176</v>
      </c>
      <c r="B170" s="40">
        <v>5.715400828954543</v>
      </c>
      <c r="C170" s="36">
        <v>17.157812945515033</v>
      </c>
      <c r="D170" s="36">
        <v>14.974444964266695</v>
      </c>
      <c r="E170" s="36">
        <v>12.524035480889978</v>
      </c>
      <c r="F170" s="36">
        <v>-5.920353262152702</v>
      </c>
      <c r="G170" s="36">
        <v>7.836878223658033</v>
      </c>
      <c r="H170" s="36">
        <v>-0.49447028980694085</v>
      </c>
    </row>
    <row r="171" spans="1:8" ht="12.75" customHeight="1" hidden="1">
      <c r="A171" s="140" t="s">
        <v>177</v>
      </c>
      <c r="B171" s="40">
        <v>5.358582102804135</v>
      </c>
      <c r="C171" s="36">
        <v>22.175179630233785</v>
      </c>
      <c r="D171" s="36">
        <v>18.650691352403555</v>
      </c>
      <c r="E171" s="36">
        <v>10.262941159759592</v>
      </c>
      <c r="F171" s="36">
        <v>-11.87133811653473</v>
      </c>
      <c r="G171" s="36">
        <v>15.136368556297299</v>
      </c>
      <c r="H171" s="36">
        <v>-1.17804736143799</v>
      </c>
    </row>
    <row r="172" spans="1:8" ht="12.75" customHeight="1" hidden="1">
      <c r="A172" s="140" t="s">
        <v>178</v>
      </c>
      <c r="B172" s="40">
        <v>8.174756500233343</v>
      </c>
      <c r="C172" s="36">
        <v>24.98301735713038</v>
      </c>
      <c r="D172" s="36">
        <v>16.11628819496842</v>
      </c>
      <c r="E172" s="36">
        <v>25.896293836173825</v>
      </c>
      <c r="F172" s="36">
        <v>3.8287559004793934</v>
      </c>
      <c r="G172" s="36">
        <v>13.709293668444062</v>
      </c>
      <c r="H172" s="36">
        <v>5.250771296169049</v>
      </c>
    </row>
    <row r="173" spans="1:8" ht="12.75" customHeight="1" hidden="1">
      <c r="A173" s="140" t="s">
        <v>179</v>
      </c>
      <c r="B173" s="40">
        <v>6.971997904408028</v>
      </c>
      <c r="C173" s="36">
        <v>11.21697373735762</v>
      </c>
      <c r="D173" s="36">
        <v>3.5058614267931887</v>
      </c>
      <c r="E173" s="36">
        <v>3.934830572491663</v>
      </c>
      <c r="F173" s="36">
        <v>23.18443370816965</v>
      </c>
      <c r="G173" s="36">
        <v>-9.343870667743246</v>
      </c>
      <c r="H173" s="36">
        <v>9.87557349645553</v>
      </c>
    </row>
    <row r="174" spans="1:8" ht="12.75" customHeight="1" hidden="1">
      <c r="A174" s="140" t="s">
        <v>180</v>
      </c>
      <c r="B174" s="40">
        <v>6.4369921769941385</v>
      </c>
      <c r="C174" s="36">
        <v>4.304617288824247</v>
      </c>
      <c r="D174" s="36">
        <v>10.326071835193645</v>
      </c>
      <c r="E174" s="36">
        <v>0.00594414530768006</v>
      </c>
      <c r="F174" s="36">
        <v>11.463480363145464</v>
      </c>
      <c r="G174" s="36">
        <v>-3.361113075622427</v>
      </c>
      <c r="H174" s="36">
        <v>11.629288763657897</v>
      </c>
    </row>
    <row r="175" spans="1:8" ht="12.75" hidden="1">
      <c r="A175" s="140" t="s">
        <v>181</v>
      </c>
      <c r="B175" s="40">
        <v>8.524846056633464</v>
      </c>
      <c r="C175" s="36">
        <v>15.497626645751097</v>
      </c>
      <c r="D175" s="36">
        <v>15.409642113509932</v>
      </c>
      <c r="E175" s="36">
        <v>1.625340330841766</v>
      </c>
      <c r="F175" s="36">
        <v>5.307848987138584</v>
      </c>
      <c r="G175" s="36">
        <v>2.357920815143814</v>
      </c>
      <c r="H175" s="36">
        <v>13.171756691828193</v>
      </c>
    </row>
    <row r="176" spans="1:8" ht="12.75" hidden="1">
      <c r="A176" s="140" t="s">
        <v>29</v>
      </c>
      <c r="B176" s="40">
        <v>10.915352365928882</v>
      </c>
      <c r="C176" s="36">
        <v>23.129655392940478</v>
      </c>
      <c r="D176" s="36">
        <v>14.584380402684303</v>
      </c>
      <c r="E176" s="36">
        <v>-2.798075915189685</v>
      </c>
      <c r="F176" s="36">
        <v>12.887333173343436</v>
      </c>
      <c r="G176" s="36">
        <v>2.461825504324338</v>
      </c>
      <c r="H176" s="36">
        <v>2.284118427853656</v>
      </c>
    </row>
    <row r="177" spans="1:8" ht="12.75" hidden="1">
      <c r="A177" s="140" t="s">
        <v>30</v>
      </c>
      <c r="B177" s="40">
        <v>6.703155747396835</v>
      </c>
      <c r="C177" s="36">
        <v>0.1944082499213664</v>
      </c>
      <c r="D177" s="36">
        <v>18.293017120642347</v>
      </c>
      <c r="E177" s="36">
        <v>-6.3258209065637345</v>
      </c>
      <c r="F177" s="36">
        <v>2.6204645927430334</v>
      </c>
      <c r="G177" s="36">
        <v>13.24843978316008</v>
      </c>
      <c r="H177" s="36">
        <v>-2.4416164494369923</v>
      </c>
    </row>
    <row r="178" spans="1:8" ht="12.75">
      <c r="A178" s="140" t="s">
        <v>31</v>
      </c>
      <c r="B178" s="40">
        <v>4.298288261756554</v>
      </c>
      <c r="C178" s="36">
        <v>-22.18158963082054</v>
      </c>
      <c r="D178" s="36">
        <v>11.891904352995539</v>
      </c>
      <c r="E178" s="36">
        <v>-9.069896270512174</v>
      </c>
      <c r="F178" s="36">
        <v>0.5037887874747469</v>
      </c>
      <c r="G178" s="36">
        <v>15.193427588978636</v>
      </c>
      <c r="H178" s="36">
        <v>1.8070516960104044</v>
      </c>
    </row>
    <row r="179" spans="1:8" ht="12.75">
      <c r="A179" s="140" t="s">
        <v>32</v>
      </c>
      <c r="B179" s="40">
        <v>3.410141539568798</v>
      </c>
      <c r="C179" s="36">
        <v>0.6268431871018691</v>
      </c>
      <c r="D179" s="36">
        <v>-3.0155839395684723</v>
      </c>
      <c r="E179" s="36">
        <v>-8.597166368615376</v>
      </c>
      <c r="F179" s="36">
        <v>7.814813547454591</v>
      </c>
      <c r="G179" s="36">
        <v>21.520223706062836</v>
      </c>
      <c r="H179" s="36">
        <v>0.012297437870188332</v>
      </c>
    </row>
    <row r="180" spans="1:8" ht="12.75">
      <c r="A180" s="140" t="s">
        <v>33</v>
      </c>
      <c r="B180" s="16">
        <v>-0.45355783317583587</v>
      </c>
      <c r="C180" s="13">
        <v>5.104035406001842</v>
      </c>
      <c r="D180" s="13">
        <v>-9.40341139390614</v>
      </c>
      <c r="E180" s="13">
        <v>10.148212020620022</v>
      </c>
      <c r="F180" s="13">
        <v>7.592723508028598</v>
      </c>
      <c r="G180" s="13">
        <v>16.747882792576704</v>
      </c>
      <c r="H180" s="13">
        <v>-10.447106418591005</v>
      </c>
    </row>
    <row r="181" spans="1:8" ht="12.75">
      <c r="A181" s="7" t="s">
        <v>34</v>
      </c>
      <c r="B181" s="16">
        <v>-5.397529641409378</v>
      </c>
      <c r="C181" s="13">
        <v>34.63972881344401</v>
      </c>
      <c r="D181" s="13">
        <v>-11.436408529108604</v>
      </c>
      <c r="E181" s="13">
        <v>-18.27143724929229</v>
      </c>
      <c r="F181" s="13">
        <v>-17.367766358679148</v>
      </c>
      <c r="G181" s="13">
        <v>9.868649330721581</v>
      </c>
      <c r="H181" s="13">
        <v>4.81358464286734</v>
      </c>
    </row>
    <row r="182" spans="1:8" ht="12.75">
      <c r="A182" s="7" t="s">
        <v>35</v>
      </c>
      <c r="B182" s="13">
        <v>-4.286802497985235</v>
      </c>
      <c r="C182" s="13">
        <v>20.94128497617504</v>
      </c>
      <c r="D182" s="13">
        <v>-0.8300521063352164</v>
      </c>
      <c r="E182" s="13">
        <v>-0.4855616924382673</v>
      </c>
      <c r="F182" s="13">
        <v>-7.637098642674587</v>
      </c>
      <c r="G182" s="13">
        <v>0.9025004052840302</v>
      </c>
      <c r="H182" s="13">
        <v>-10.198796193463963</v>
      </c>
    </row>
    <row r="183" spans="1:8" ht="12.75">
      <c r="A183" s="140" t="s">
        <v>36</v>
      </c>
      <c r="B183" s="13">
        <v>-1.157073855410573</v>
      </c>
      <c r="C183" s="13">
        <v>46.42029816442056</v>
      </c>
      <c r="D183" s="13">
        <v>16.309859086379234</v>
      </c>
      <c r="E183" s="13">
        <v>3.6125471632558543</v>
      </c>
      <c r="F183" s="13">
        <v>-16.489325995080875</v>
      </c>
      <c r="G183" s="13">
        <v>-9.372867298939099</v>
      </c>
      <c r="H183" s="13">
        <v>-1.6699952365430022</v>
      </c>
    </row>
    <row r="184" ht="12.75">
      <c r="A184" s="6"/>
    </row>
    <row r="185" ht="12.75">
      <c r="A185" s="59" t="s">
        <v>436</v>
      </c>
    </row>
    <row r="187" spans="2:8" ht="12.75">
      <c r="B187" s="18"/>
      <c r="C187" s="18"/>
      <c r="D187" s="18"/>
      <c r="E187" s="18"/>
      <c r="F187" s="18"/>
      <c r="G187" s="18"/>
      <c r="H187" s="18"/>
    </row>
    <row r="188" spans="2:8" ht="12.75">
      <c r="B188" s="18"/>
      <c r="C188" s="18"/>
      <c r="D188" s="18"/>
      <c r="E188" s="18"/>
      <c r="F188" s="18"/>
      <c r="G188" s="18"/>
      <c r="H188" s="18"/>
    </row>
    <row r="189" spans="2:8" ht="12.75">
      <c r="B189" s="18"/>
      <c r="C189" s="18"/>
      <c r="D189" s="18"/>
      <c r="E189" s="18"/>
      <c r="F189" s="18"/>
      <c r="G189" s="18"/>
      <c r="H189" s="18"/>
    </row>
    <row r="193" spans="2:8" ht="12.75">
      <c r="B193" s="18"/>
      <c r="C193" s="18"/>
      <c r="D193" s="18"/>
      <c r="E193" s="18"/>
      <c r="F193" s="18"/>
      <c r="G193" s="18"/>
      <c r="H193" s="18"/>
    </row>
  </sheetData>
  <mergeCells count="3">
    <mergeCell ref="B125:H125"/>
    <mergeCell ref="B7:H7"/>
    <mergeCell ref="B66:H66"/>
  </mergeCells>
  <printOptions/>
  <pageMargins left="0.49" right="0.32" top="0.48" bottom="0.52" header="0.5" footer="0.5"/>
  <pageSetup fitToHeight="1" fitToWidth="1"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6"/>
  <sheetViews>
    <sheetView showGridLines="0" tabSelected="1" workbookViewId="0" topLeftCell="A26">
      <selection activeCell="B111" sqref="B111"/>
    </sheetView>
  </sheetViews>
  <sheetFormatPr defaultColWidth="9.00390625" defaultRowHeight="14.25" outlineLevelRow="1"/>
  <cols>
    <col min="1" max="1" width="4.75390625" style="395" customWidth="1"/>
    <col min="2" max="2" width="12.50390625" style="395" customWidth="1"/>
    <col min="3" max="3" width="8.375" style="400" customWidth="1"/>
    <col min="4" max="4" width="8.00390625" style="400" customWidth="1"/>
    <col min="5" max="5" width="9.625" style="400" customWidth="1"/>
    <col min="6" max="6" width="8.625" style="400" customWidth="1"/>
    <col min="7" max="7" width="9.50390625" style="400" customWidth="1"/>
    <col min="8" max="8" width="11.375" style="400" customWidth="1"/>
    <col min="9" max="9" width="8.75390625" style="400" customWidth="1"/>
    <col min="10" max="10" width="8.00390625" style="400" customWidth="1"/>
    <col min="11" max="11" width="9.00390625" style="400" customWidth="1"/>
    <col min="12" max="12" width="17.75390625" style="395" customWidth="1"/>
    <col min="13" max="16384" width="8.00390625" style="395" customWidth="1"/>
  </cols>
  <sheetData>
    <row r="1" spans="1:12" ht="15">
      <c r="A1" s="394" t="s">
        <v>377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>
      <c r="A2" s="626" t="s">
        <v>421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2" ht="12.75">
      <c r="A3" s="196" t="s">
        <v>616</v>
      </c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196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4.25">
      <c r="A5" s="404"/>
      <c r="B5" s="396"/>
      <c r="C5" s="634" t="s">
        <v>256</v>
      </c>
      <c r="D5" s="634"/>
      <c r="E5" s="634"/>
      <c r="F5" s="634"/>
      <c r="G5" s="634"/>
      <c r="H5" s="634" t="s">
        <v>619</v>
      </c>
      <c r="I5" s="634"/>
      <c r="J5" s="634"/>
      <c r="K5" s="634"/>
      <c r="L5" s="628" t="s">
        <v>257</v>
      </c>
    </row>
    <row r="6" spans="1:12" ht="24.75" customHeight="1">
      <c r="A6" s="404"/>
      <c r="B6" s="636"/>
      <c r="C6" s="631" t="s">
        <v>617</v>
      </c>
      <c r="D6" s="631" t="s">
        <v>258</v>
      </c>
      <c r="E6" s="631" t="s">
        <v>259</v>
      </c>
      <c r="F6" s="631" t="s">
        <v>509</v>
      </c>
      <c r="G6" s="631" t="s">
        <v>618</v>
      </c>
      <c r="H6" s="631" t="s">
        <v>255</v>
      </c>
      <c r="I6" s="631" t="s">
        <v>260</v>
      </c>
      <c r="J6" s="635" t="s">
        <v>261</v>
      </c>
      <c r="K6" s="635"/>
      <c r="L6" s="629"/>
    </row>
    <row r="7" spans="1:12" ht="44.25" customHeight="1">
      <c r="A7" s="404"/>
      <c r="B7" s="637"/>
      <c r="C7" s="632"/>
      <c r="D7" s="632"/>
      <c r="E7" s="632"/>
      <c r="F7" s="632"/>
      <c r="G7" s="632"/>
      <c r="H7" s="632"/>
      <c r="I7" s="632"/>
      <c r="J7" s="397" t="s">
        <v>262</v>
      </c>
      <c r="K7" s="397" t="s">
        <v>263</v>
      </c>
      <c r="L7" s="630"/>
    </row>
    <row r="8" spans="1:12" s="402" customFormat="1" ht="12.75">
      <c r="A8" s="398"/>
      <c r="B8" s="410"/>
      <c r="C8" s="411">
        <v>1</v>
      </c>
      <c r="D8" s="412">
        <v>2</v>
      </c>
      <c r="E8" s="412">
        <v>3</v>
      </c>
      <c r="F8" s="412">
        <v>4</v>
      </c>
      <c r="G8" s="412">
        <v>5</v>
      </c>
      <c r="H8" s="412">
        <v>6</v>
      </c>
      <c r="I8" s="412">
        <v>7</v>
      </c>
      <c r="J8" s="412">
        <v>8</v>
      </c>
      <c r="K8" s="412">
        <v>9</v>
      </c>
      <c r="L8" s="413">
        <v>10</v>
      </c>
    </row>
    <row r="9" spans="2:12" s="398" customFormat="1" ht="12.75">
      <c r="B9" s="405">
        <v>2005</v>
      </c>
      <c r="C9" s="406">
        <v>99.99166666666666</v>
      </c>
      <c r="D9" s="406">
        <v>-2.3916049784430182</v>
      </c>
      <c r="E9" s="406">
        <v>-2.9126213592232997</v>
      </c>
      <c r="F9" s="406">
        <v>-14.38253549261611</v>
      </c>
      <c r="G9" s="406">
        <v>2.2845452220612295</v>
      </c>
      <c r="H9" s="406">
        <v>-3.4366197183098524</v>
      </c>
      <c r="I9" s="406">
        <v>-2.676399026763987</v>
      </c>
      <c r="J9" s="406">
        <v>19.379228014325523</v>
      </c>
      <c r="K9" s="406">
        <v>-0.9982674696807248</v>
      </c>
      <c r="L9" s="406">
        <v>14.641326452809045</v>
      </c>
    </row>
    <row r="10" spans="2:12" s="398" customFormat="1" ht="12.75" customHeight="1" hidden="1" outlineLevel="1">
      <c r="B10" s="414" t="s">
        <v>264</v>
      </c>
      <c r="C10" s="406">
        <v>93.1</v>
      </c>
      <c r="D10" s="406">
        <v>0.5999999999999943</v>
      </c>
      <c r="E10" s="406">
        <v>0.20000000000000284</v>
      </c>
      <c r="F10" s="406">
        <v>-16.3</v>
      </c>
      <c r="G10" s="406">
        <v>4.3</v>
      </c>
      <c r="H10" s="406">
        <v>4.666666666666663</v>
      </c>
      <c r="I10" s="406">
        <v>-10.79219288174511</v>
      </c>
      <c r="J10" s="406">
        <v>11.051212938005396</v>
      </c>
      <c r="K10" s="406">
        <v>2.2352941176470686</v>
      </c>
      <c r="L10" s="406">
        <v>23.8</v>
      </c>
    </row>
    <row r="11" spans="2:12" s="398" customFormat="1" ht="12.75" customHeight="1" hidden="1" outlineLevel="1">
      <c r="B11" s="414" t="s">
        <v>265</v>
      </c>
      <c r="C11" s="406">
        <v>93.8</v>
      </c>
      <c r="D11" s="406">
        <v>-6.599999999999994</v>
      </c>
      <c r="E11" s="406">
        <v>-8.400000000000006</v>
      </c>
      <c r="F11" s="406">
        <v>-26.2</v>
      </c>
      <c r="G11" s="406">
        <v>3.5</v>
      </c>
      <c r="H11" s="406">
        <v>-3.676470588235292</v>
      </c>
      <c r="I11" s="406">
        <v>-16.45796064400715</v>
      </c>
      <c r="J11" s="406">
        <v>6.51890482398958</v>
      </c>
      <c r="K11" s="406">
        <v>-8.033826638477793</v>
      </c>
      <c r="L11" s="406">
        <v>7.7</v>
      </c>
    </row>
    <row r="12" spans="2:12" s="398" customFormat="1" ht="12.75" customHeight="1" hidden="1" outlineLevel="1">
      <c r="B12" s="414" t="s">
        <v>109</v>
      </c>
      <c r="C12" s="406">
        <v>101.8</v>
      </c>
      <c r="D12" s="406">
        <v>-3.5999999999999943</v>
      </c>
      <c r="E12" s="406">
        <v>-4.2</v>
      </c>
      <c r="F12" s="406">
        <v>-22.1</v>
      </c>
      <c r="G12" s="406">
        <v>1.5</v>
      </c>
      <c r="H12" s="406">
        <v>-5.75139146567718</v>
      </c>
      <c r="I12" s="406">
        <v>-3.8961038961038974</v>
      </c>
      <c r="J12" s="406">
        <v>-4.337349397590351</v>
      </c>
      <c r="K12" s="406">
        <v>-3.1589338598223105</v>
      </c>
      <c r="L12" s="406">
        <v>8.099999999999994</v>
      </c>
    </row>
    <row r="13" spans="2:12" s="398" customFormat="1" ht="12.75" customHeight="1" hidden="1" outlineLevel="1">
      <c r="B13" s="414" t="s">
        <v>55</v>
      </c>
      <c r="C13" s="406">
        <v>96.23333333333333</v>
      </c>
      <c r="D13" s="406">
        <v>-3.315472203616887</v>
      </c>
      <c r="E13" s="406">
        <v>-4.287643484132353</v>
      </c>
      <c r="F13" s="406">
        <v>-21.495914519170345</v>
      </c>
      <c r="G13" s="406">
        <v>3.0995106035889064</v>
      </c>
      <c r="H13" s="406">
        <v>-1.8771331058020535</v>
      </c>
      <c r="I13" s="406">
        <v>-10.433648516465588</v>
      </c>
      <c r="J13" s="406">
        <v>4.10431808465157</v>
      </c>
      <c r="K13" s="406">
        <v>-3.1683873264506834</v>
      </c>
      <c r="L13" s="406">
        <v>18.110410796620542</v>
      </c>
    </row>
    <row r="14" spans="2:12" s="398" customFormat="1" ht="12.75" customHeight="1" hidden="1" outlineLevel="1">
      <c r="B14" s="414" t="s">
        <v>110</v>
      </c>
      <c r="C14" s="406">
        <v>98.6</v>
      </c>
      <c r="D14" s="406">
        <v>-0.20000000000000284</v>
      </c>
      <c r="E14" s="406">
        <v>-1.5</v>
      </c>
      <c r="F14" s="406">
        <v>-16.3</v>
      </c>
      <c r="G14" s="406">
        <v>9.099999999999994</v>
      </c>
      <c r="H14" s="406">
        <v>-1.2229539040451542</v>
      </c>
      <c r="I14" s="406">
        <v>3.9877300613496924</v>
      </c>
      <c r="J14" s="406">
        <v>-0.6418485237484006</v>
      </c>
      <c r="K14" s="406">
        <v>-3.589743589743588</v>
      </c>
      <c r="L14" s="406">
        <v>18.1</v>
      </c>
    </row>
    <row r="15" spans="2:12" s="398" customFormat="1" ht="12.75" customHeight="1" hidden="1" outlineLevel="1">
      <c r="B15" s="414" t="s">
        <v>57</v>
      </c>
      <c r="C15" s="406">
        <v>100</v>
      </c>
      <c r="D15" s="406">
        <v>-3.7</v>
      </c>
      <c r="E15" s="406">
        <v>-3.0999999999999943</v>
      </c>
      <c r="F15" s="406">
        <v>-10.4</v>
      </c>
      <c r="G15" s="406">
        <v>-5.099999999999994</v>
      </c>
      <c r="H15" s="406">
        <v>-3.8817005545286554</v>
      </c>
      <c r="I15" s="406">
        <v>-2.23880597014926</v>
      </c>
      <c r="J15" s="406">
        <v>5.343511450381677</v>
      </c>
      <c r="K15" s="406">
        <v>5.417118093174422</v>
      </c>
      <c r="L15" s="406">
        <v>18.8</v>
      </c>
    </row>
    <row r="16" spans="2:12" s="398" customFormat="1" ht="12.75" customHeight="1" hidden="1" outlineLevel="1">
      <c r="B16" s="414" t="s">
        <v>58</v>
      </c>
      <c r="C16" s="406">
        <v>100.6</v>
      </c>
      <c r="D16" s="406">
        <v>-2.0999999999999943</v>
      </c>
      <c r="E16" s="406">
        <v>-1.5</v>
      </c>
      <c r="F16" s="406">
        <v>-13.5</v>
      </c>
      <c r="G16" s="406">
        <v>-2.2</v>
      </c>
      <c r="H16" s="406">
        <v>-2.785782901056666</v>
      </c>
      <c r="I16" s="406">
        <v>0.6535947712418277</v>
      </c>
      <c r="J16" s="406">
        <v>16.97312588401698</v>
      </c>
      <c r="K16" s="406">
        <v>0.40322580645160144</v>
      </c>
      <c r="L16" s="406">
        <v>25.2</v>
      </c>
    </row>
    <row r="17" spans="2:12" s="398" customFormat="1" ht="12.75" customHeight="1" hidden="1" outlineLevel="1">
      <c r="B17" s="414" t="s">
        <v>59</v>
      </c>
      <c r="C17" s="406">
        <v>99.73333333333333</v>
      </c>
      <c r="D17" s="406">
        <v>-1.9337921992789275</v>
      </c>
      <c r="E17" s="406">
        <v>-2.030293264582661</v>
      </c>
      <c r="F17" s="406">
        <v>-13.291855203619917</v>
      </c>
      <c r="G17" s="406">
        <v>0.3252620166245057</v>
      </c>
      <c r="H17" s="406">
        <v>-2.6365348399246757</v>
      </c>
      <c r="I17" s="406">
        <v>0.7049022749118672</v>
      </c>
      <c r="J17" s="406">
        <v>6.910211267605626</v>
      </c>
      <c r="K17" s="406">
        <v>0.657439446366781</v>
      </c>
      <c r="L17" s="406">
        <v>20.86714898291411</v>
      </c>
    </row>
    <row r="18" spans="2:12" s="398" customFormat="1" ht="12.75" customHeight="1" hidden="1" outlineLevel="1">
      <c r="B18" s="414" t="s">
        <v>60</v>
      </c>
      <c r="C18" s="406">
        <v>95.3</v>
      </c>
      <c r="D18" s="406">
        <v>-0.09999999999999432</v>
      </c>
      <c r="E18" s="406">
        <v>-2.4000000000000057</v>
      </c>
      <c r="F18" s="406">
        <v>-5.5</v>
      </c>
      <c r="G18" s="406">
        <v>10.6</v>
      </c>
      <c r="H18" s="406">
        <v>-6.930693069306926</v>
      </c>
      <c r="I18" s="406">
        <v>9.613130128956637</v>
      </c>
      <c r="J18" s="406">
        <v>13.223140495867769</v>
      </c>
      <c r="K18" s="406">
        <v>-4.984740590030512</v>
      </c>
      <c r="L18" s="406">
        <v>17.3</v>
      </c>
    </row>
    <row r="19" spans="2:12" s="398" customFormat="1" ht="12.75" customHeight="1" hidden="1" outlineLevel="1">
      <c r="B19" s="414" t="s">
        <v>111</v>
      </c>
      <c r="C19" s="406">
        <v>93.6</v>
      </c>
      <c r="D19" s="406">
        <v>-2</v>
      </c>
      <c r="E19" s="406">
        <v>-3.9000000000000057</v>
      </c>
      <c r="F19" s="406">
        <v>-11.8</v>
      </c>
      <c r="G19" s="406">
        <v>8</v>
      </c>
      <c r="H19" s="406">
        <v>-5.236656596173217</v>
      </c>
      <c r="I19" s="406">
        <v>-9.398907103825128</v>
      </c>
      <c r="J19" s="406">
        <v>6.127770534550203</v>
      </c>
      <c r="K19" s="406">
        <v>8.241758241758234</v>
      </c>
      <c r="L19" s="406">
        <v>15.1</v>
      </c>
    </row>
    <row r="20" spans="2:12" s="398" customFormat="1" ht="12.75" customHeight="1" hidden="1" outlineLevel="1">
      <c r="B20" s="414" t="s">
        <v>112</v>
      </c>
      <c r="C20" s="406">
        <v>102.4</v>
      </c>
      <c r="D20" s="406">
        <v>-1.9000000000000057</v>
      </c>
      <c r="E20" s="406">
        <v>-2.7</v>
      </c>
      <c r="F20" s="406">
        <v>-19.1</v>
      </c>
      <c r="G20" s="406">
        <v>5.3</v>
      </c>
      <c r="H20" s="406">
        <v>-9.596412556053814</v>
      </c>
      <c r="I20" s="406">
        <v>13.017154389505547</v>
      </c>
      <c r="J20" s="406">
        <v>20.699708454810484</v>
      </c>
      <c r="K20" s="406">
        <v>-5.420054200542001</v>
      </c>
      <c r="L20" s="406">
        <v>20.7</v>
      </c>
    </row>
    <row r="21" spans="2:12" s="398" customFormat="1" ht="12.75" customHeight="1" hidden="1" outlineLevel="1">
      <c r="B21" s="414" t="s">
        <v>63</v>
      </c>
      <c r="C21" s="406">
        <v>97.1</v>
      </c>
      <c r="D21" s="406">
        <v>-1.554579249746546</v>
      </c>
      <c r="E21" s="406">
        <v>-2.966666666666651</v>
      </c>
      <c r="F21" s="406">
        <v>-12.418300653594782</v>
      </c>
      <c r="G21" s="406">
        <v>7.995495495495519</v>
      </c>
      <c r="H21" s="406">
        <v>-7.344451571520216</v>
      </c>
      <c r="I21" s="406">
        <v>4.530627038782176</v>
      </c>
      <c r="J21" s="406">
        <v>14.160766347355281</v>
      </c>
      <c r="K21" s="406">
        <v>-1.1333333333333306</v>
      </c>
      <c r="L21" s="406">
        <v>17.695830815627644</v>
      </c>
    </row>
    <row r="22" spans="2:12" s="398" customFormat="1" ht="12.75" customHeight="1" hidden="1" outlineLevel="1">
      <c r="B22" s="414" t="s">
        <v>113</v>
      </c>
      <c r="C22" s="406">
        <v>107.2</v>
      </c>
      <c r="D22" s="406">
        <v>-3.0999999999999943</v>
      </c>
      <c r="E22" s="406">
        <v>-2.8</v>
      </c>
      <c r="F22" s="406">
        <v>-13.9</v>
      </c>
      <c r="G22" s="406">
        <v>-2.7</v>
      </c>
      <c r="H22" s="406">
        <v>-6.445993031358876</v>
      </c>
      <c r="I22" s="406">
        <v>5.841584158415847</v>
      </c>
      <c r="J22" s="406">
        <v>35.895117540687174</v>
      </c>
      <c r="K22" s="406">
        <v>-4.013377926421402</v>
      </c>
      <c r="L22" s="406">
        <v>9.400000000000006</v>
      </c>
    </row>
    <row r="23" spans="2:12" s="398" customFormat="1" ht="12.75" customHeight="1" hidden="1" outlineLevel="1">
      <c r="B23" s="414" t="s">
        <v>114</v>
      </c>
      <c r="C23" s="406">
        <v>109.2</v>
      </c>
      <c r="D23" s="406">
        <v>1.4000000000000057</v>
      </c>
      <c r="E23" s="406">
        <v>3.3</v>
      </c>
      <c r="F23" s="406">
        <v>-14.8</v>
      </c>
      <c r="G23" s="406">
        <v>-3.5999999999999943</v>
      </c>
      <c r="H23" s="406">
        <v>0.37383177570093906</v>
      </c>
      <c r="I23" s="406">
        <v>13.293051359516618</v>
      </c>
      <c r="J23" s="406">
        <v>45.561139028475715</v>
      </c>
      <c r="K23" s="406">
        <v>2.0034843205574804</v>
      </c>
      <c r="L23" s="406">
        <v>15.8</v>
      </c>
    </row>
    <row r="24" spans="2:12" s="398" customFormat="1" ht="12.75" customHeight="1" hidden="1" outlineLevel="1">
      <c r="B24" s="414" t="s">
        <v>115</v>
      </c>
      <c r="C24" s="407">
        <v>104.3</v>
      </c>
      <c r="D24" s="406">
        <v>-5.8</v>
      </c>
      <c r="E24" s="406">
        <v>-7.8</v>
      </c>
      <c r="F24" s="406">
        <v>-4.099999999999994</v>
      </c>
      <c r="G24" s="406">
        <v>1.4000000000000057</v>
      </c>
      <c r="H24" s="406">
        <v>1.1305241521069043</v>
      </c>
      <c r="I24" s="406">
        <v>-25.217391304347824</v>
      </c>
      <c r="J24" s="406">
        <v>55.94594594594595</v>
      </c>
      <c r="K24" s="406">
        <v>0.7421150278293043</v>
      </c>
      <c r="L24" s="406">
        <v>0.5</v>
      </c>
    </row>
    <row r="25" spans="2:12" s="398" customFormat="1" ht="12.75" customHeight="1" hidden="1" outlineLevel="1">
      <c r="B25" s="415" t="s">
        <v>67</v>
      </c>
      <c r="C25" s="408">
        <v>106.9</v>
      </c>
      <c r="D25" s="408">
        <v>-2.729754322111033</v>
      </c>
      <c r="E25" s="408">
        <v>-2.4582701062215495</v>
      </c>
      <c r="F25" s="408">
        <v>-11.193824097049887</v>
      </c>
      <c r="G25" s="408">
        <v>-1.514683153013907</v>
      </c>
      <c r="H25" s="408">
        <v>-1.8489501723597535</v>
      </c>
      <c r="I25" s="408">
        <v>-4.640851315400518</v>
      </c>
      <c r="J25" s="408">
        <v>44.57236842105263</v>
      </c>
      <c r="K25" s="408">
        <v>-0.4967855055523107</v>
      </c>
      <c r="L25" s="408">
        <v>8.54713927580173</v>
      </c>
    </row>
    <row r="26" spans="2:13" s="398" customFormat="1" ht="12.75" collapsed="1">
      <c r="B26" s="405">
        <v>2006</v>
      </c>
      <c r="C26" s="406">
        <v>112.23333333333333</v>
      </c>
      <c r="D26" s="406">
        <v>12.242686890574216</v>
      </c>
      <c r="E26" s="406">
        <v>16.58333333333333</v>
      </c>
      <c r="F26" s="406">
        <v>-3.2497291892342295</v>
      </c>
      <c r="G26" s="406">
        <v>-2.9335777981498667</v>
      </c>
      <c r="H26" s="406">
        <v>6.459409901650259</v>
      </c>
      <c r="I26" s="406">
        <v>32.63333333333336</v>
      </c>
      <c r="J26" s="406">
        <v>94.77499999999995</v>
      </c>
      <c r="K26" s="406">
        <v>20.09166666666666</v>
      </c>
      <c r="L26" s="406">
        <v>14.932931276066096</v>
      </c>
      <c r="M26" s="399"/>
    </row>
    <row r="27" spans="2:13" s="398" customFormat="1" ht="12.75" customHeight="1" hidden="1" outlineLevel="1">
      <c r="B27" s="414" t="s">
        <v>264</v>
      </c>
      <c r="C27" s="416">
        <v>101.4</v>
      </c>
      <c r="D27" s="406">
        <v>8.7</v>
      </c>
      <c r="E27" s="406">
        <v>12</v>
      </c>
      <c r="F27" s="406">
        <v>-1.4000000000000057</v>
      </c>
      <c r="G27" s="406">
        <v>-0.9000000000000057</v>
      </c>
      <c r="H27" s="406">
        <v>5.307855626326963</v>
      </c>
      <c r="I27" s="406">
        <v>11.969111969111967</v>
      </c>
      <c r="J27" s="406">
        <v>88.59223300970874</v>
      </c>
      <c r="K27" s="406">
        <v>31.99079401611047</v>
      </c>
      <c r="L27" s="417">
        <v>4.599999999999994</v>
      </c>
      <c r="M27" s="399"/>
    </row>
    <row r="28" spans="2:12" s="398" customFormat="1" ht="12.75" customHeight="1" hidden="1" outlineLevel="1">
      <c r="B28" s="414" t="s">
        <v>265</v>
      </c>
      <c r="C28" s="416">
        <v>100.3</v>
      </c>
      <c r="D28" s="406">
        <v>6.8</v>
      </c>
      <c r="E28" s="406">
        <v>9.599999999999994</v>
      </c>
      <c r="F28" s="406">
        <v>16</v>
      </c>
      <c r="G28" s="406">
        <v>-4.3</v>
      </c>
      <c r="H28" s="406">
        <v>3.053435114503822</v>
      </c>
      <c r="I28" s="406">
        <v>12.419700214132746</v>
      </c>
      <c r="J28" s="406">
        <v>48.959608323133416</v>
      </c>
      <c r="K28" s="406">
        <v>26.551724137931032</v>
      </c>
      <c r="L28" s="417">
        <v>19.9</v>
      </c>
    </row>
    <row r="29" spans="2:12" s="398" customFormat="1" ht="12.75" customHeight="1" hidden="1" outlineLevel="1">
      <c r="B29" s="414" t="s">
        <v>109</v>
      </c>
      <c r="C29" s="416">
        <v>114.9</v>
      </c>
      <c r="D29" s="406">
        <v>12.5</v>
      </c>
      <c r="E29" s="406">
        <v>14</v>
      </c>
      <c r="F29" s="406">
        <v>5</v>
      </c>
      <c r="G29" s="406">
        <v>7.400000000000006</v>
      </c>
      <c r="H29" s="406">
        <v>8.070866141732292</v>
      </c>
      <c r="I29" s="406">
        <v>17.08494208494209</v>
      </c>
      <c r="J29" s="406">
        <v>105.5415617128463</v>
      </c>
      <c r="K29" s="406">
        <v>28.032619775739054</v>
      </c>
      <c r="L29" s="417">
        <v>18</v>
      </c>
    </row>
    <row r="30" spans="2:12" s="398" customFormat="1" ht="12.75" customHeight="1" hidden="1" outlineLevel="1">
      <c r="B30" s="414" t="s">
        <v>55</v>
      </c>
      <c r="C30" s="416">
        <v>105.53333333333335</v>
      </c>
      <c r="D30" s="416">
        <v>9.664011084170433</v>
      </c>
      <c r="E30" s="416">
        <v>11.957671957671966</v>
      </c>
      <c r="F30" s="416">
        <v>6.044835868694953</v>
      </c>
      <c r="G30" s="416">
        <v>0.75949367088608</v>
      </c>
      <c r="H30" s="416">
        <v>5.565217391304356</v>
      </c>
      <c r="I30" s="416">
        <v>14.051692755733525</v>
      </c>
      <c r="J30" s="416">
        <v>80.82135523613965</v>
      </c>
      <c r="K30" s="416">
        <v>28.823529411764692</v>
      </c>
      <c r="L30" s="416">
        <v>14.363147477865756</v>
      </c>
    </row>
    <row r="31" spans="2:12" s="398" customFormat="1" ht="12.75" customHeight="1" hidden="1" outlineLevel="1">
      <c r="B31" s="414" t="s">
        <v>110</v>
      </c>
      <c r="C31" s="416">
        <v>105.1</v>
      </c>
      <c r="D31" s="406">
        <v>7</v>
      </c>
      <c r="E31" s="406">
        <v>8.900000000000006</v>
      </c>
      <c r="F31" s="406">
        <v>-7.7</v>
      </c>
      <c r="G31" s="406">
        <v>1.2</v>
      </c>
      <c r="H31" s="406">
        <v>0.5714285714285561</v>
      </c>
      <c r="I31" s="406">
        <v>13.96263520157326</v>
      </c>
      <c r="J31" s="406">
        <v>89.92248062015503</v>
      </c>
      <c r="K31" s="406">
        <v>18.936170212765944</v>
      </c>
      <c r="L31" s="417">
        <v>11.6</v>
      </c>
    </row>
    <row r="32" spans="2:12" s="398" customFormat="1" ht="12.75" customHeight="1" hidden="1" outlineLevel="1">
      <c r="B32" s="414" t="s">
        <v>57</v>
      </c>
      <c r="C32" s="416">
        <v>112.6</v>
      </c>
      <c r="D32" s="406">
        <v>12.5</v>
      </c>
      <c r="E32" s="406">
        <v>16.8</v>
      </c>
      <c r="F32" s="406">
        <v>-6.2</v>
      </c>
      <c r="G32" s="406">
        <v>-3.3</v>
      </c>
      <c r="H32" s="406">
        <v>8.269230769230763</v>
      </c>
      <c r="I32" s="406">
        <v>25.190839694656475</v>
      </c>
      <c r="J32" s="406">
        <v>107.48792270531405</v>
      </c>
      <c r="K32" s="406">
        <v>24.460431654676263</v>
      </c>
      <c r="L32" s="417">
        <v>20.2</v>
      </c>
    </row>
    <row r="33" spans="2:12" s="398" customFormat="1" ht="12.75" customHeight="1" hidden="1" outlineLevel="1">
      <c r="B33" s="414" t="s">
        <v>58</v>
      </c>
      <c r="C33" s="416">
        <v>116.4</v>
      </c>
      <c r="D33" s="406">
        <v>15.7</v>
      </c>
      <c r="E33" s="406">
        <v>18.1</v>
      </c>
      <c r="F33" s="406">
        <v>-7.2</v>
      </c>
      <c r="G33" s="406">
        <v>8.900000000000006</v>
      </c>
      <c r="H33" s="406">
        <v>7.31225296442688</v>
      </c>
      <c r="I33" s="406">
        <v>30.519480519480503</v>
      </c>
      <c r="J33" s="406">
        <v>80.65296251511487</v>
      </c>
      <c r="K33" s="406">
        <v>20.783132530120497</v>
      </c>
      <c r="L33" s="417">
        <v>16.3</v>
      </c>
    </row>
    <row r="34" spans="2:12" s="398" customFormat="1" ht="12.75" customHeight="1" hidden="1" outlineLevel="1">
      <c r="B34" s="414" t="s">
        <v>59</v>
      </c>
      <c r="C34" s="416">
        <v>111.36666666666667</v>
      </c>
      <c r="D34" s="416">
        <v>11.664438502673802</v>
      </c>
      <c r="E34" s="416">
        <v>14.638157894736858</v>
      </c>
      <c r="F34" s="416">
        <v>-7.077625570776269</v>
      </c>
      <c r="G34" s="416">
        <v>2.2694524495677104</v>
      </c>
      <c r="H34" s="416">
        <v>5.351386202450037</v>
      </c>
      <c r="I34" s="416">
        <v>23.38530066815143</v>
      </c>
      <c r="J34" s="416">
        <v>92.75421984355707</v>
      </c>
      <c r="K34" s="416">
        <v>21.416294259195624</v>
      </c>
      <c r="L34" s="416">
        <v>16.287982948712788</v>
      </c>
    </row>
    <row r="35" spans="2:12" s="398" customFormat="1" ht="12.75" customHeight="1" hidden="1" outlineLevel="1">
      <c r="B35" s="414" t="s">
        <v>60</v>
      </c>
      <c r="C35" s="416">
        <v>107.3</v>
      </c>
      <c r="D35" s="406">
        <v>12.5</v>
      </c>
      <c r="E35" s="406">
        <v>19</v>
      </c>
      <c r="F35" s="406">
        <v>-9.099999999999994</v>
      </c>
      <c r="G35" s="406">
        <v>-8.5</v>
      </c>
      <c r="H35" s="406">
        <v>12.446808510638308</v>
      </c>
      <c r="I35" s="406">
        <v>36.14973262032086</v>
      </c>
      <c r="J35" s="406">
        <v>92.11678832116787</v>
      </c>
      <c r="K35" s="406">
        <v>15.203426124196984</v>
      </c>
      <c r="L35" s="417">
        <v>17.2</v>
      </c>
    </row>
    <row r="36" spans="2:12" s="398" customFormat="1" ht="12.75" customHeight="1" hidden="1" outlineLevel="1">
      <c r="B36" s="414" t="s">
        <v>111</v>
      </c>
      <c r="C36" s="416">
        <v>109.2</v>
      </c>
      <c r="D36" s="406">
        <v>16.6</v>
      </c>
      <c r="E36" s="406">
        <v>22.2</v>
      </c>
      <c r="F36" s="406">
        <v>-5.599999999999994</v>
      </c>
      <c r="G36" s="406">
        <v>-1.5999999999999943</v>
      </c>
      <c r="H36" s="406">
        <v>10.945802337938382</v>
      </c>
      <c r="I36" s="406">
        <v>51.9903498190591</v>
      </c>
      <c r="J36" s="406">
        <v>158.84520884520882</v>
      </c>
      <c r="K36" s="406">
        <v>15.736040609137047</v>
      </c>
      <c r="L36" s="417">
        <v>21.1</v>
      </c>
    </row>
    <row r="37" spans="2:12" s="398" customFormat="1" ht="12.75" customHeight="1" hidden="1" outlineLevel="1">
      <c r="B37" s="414" t="s">
        <v>112</v>
      </c>
      <c r="C37" s="416">
        <v>117.4</v>
      </c>
      <c r="D37" s="406">
        <v>14.8</v>
      </c>
      <c r="E37" s="406">
        <v>20.8</v>
      </c>
      <c r="F37" s="406">
        <v>-5.599999999999994</v>
      </c>
      <c r="G37" s="406">
        <v>-8.7</v>
      </c>
      <c r="H37" s="406">
        <v>7.440476190476186</v>
      </c>
      <c r="I37" s="406">
        <v>41.51785714285714</v>
      </c>
      <c r="J37" s="406">
        <v>132.44766505636068</v>
      </c>
      <c r="K37" s="406">
        <v>16.90544412607451</v>
      </c>
      <c r="L37" s="417">
        <v>11.4</v>
      </c>
    </row>
    <row r="38" spans="2:12" s="398" customFormat="1" ht="12.75" customHeight="1" hidden="1" outlineLevel="1">
      <c r="B38" s="414" t="s">
        <v>63</v>
      </c>
      <c r="C38" s="416">
        <v>111.3</v>
      </c>
      <c r="D38" s="416">
        <v>14.624098867147284</v>
      </c>
      <c r="E38" s="416">
        <v>20.680178632772204</v>
      </c>
      <c r="F38" s="416">
        <v>-6.778606965174127</v>
      </c>
      <c r="G38" s="416">
        <v>-6.256517205422341</v>
      </c>
      <c r="H38" s="416">
        <v>10.211145725164418</v>
      </c>
      <c r="I38" s="416">
        <v>42.78779472954233</v>
      </c>
      <c r="J38" s="416">
        <v>130.2079533017147</v>
      </c>
      <c r="K38" s="416">
        <v>15.981119352663509</v>
      </c>
      <c r="L38" s="416">
        <v>16.41476352957112</v>
      </c>
    </row>
    <row r="39" spans="2:12" s="398" customFormat="1" ht="12.75" customHeight="1" hidden="1" outlineLevel="1">
      <c r="B39" s="414" t="s">
        <v>113</v>
      </c>
      <c r="C39" s="416">
        <v>123.4</v>
      </c>
      <c r="D39" s="406">
        <v>14.9</v>
      </c>
      <c r="E39" s="406">
        <v>20.7</v>
      </c>
      <c r="F39" s="406">
        <v>-1.5</v>
      </c>
      <c r="G39" s="406">
        <v>-7.900000000000006</v>
      </c>
      <c r="H39" s="406">
        <v>7.728119180633142</v>
      </c>
      <c r="I39" s="406">
        <v>49.39195509822263</v>
      </c>
      <c r="J39" s="406">
        <v>125.81503659347968</v>
      </c>
      <c r="K39" s="406">
        <v>19.773519163763066</v>
      </c>
      <c r="L39" s="417">
        <v>9.3</v>
      </c>
    </row>
    <row r="40" spans="2:12" s="398" customFormat="1" ht="12.75" customHeight="1" hidden="1" outlineLevel="1">
      <c r="B40" s="414" t="s">
        <v>114</v>
      </c>
      <c r="C40" s="416">
        <v>124.7</v>
      </c>
      <c r="D40" s="406">
        <v>14.1</v>
      </c>
      <c r="E40" s="406">
        <v>18.3</v>
      </c>
      <c r="F40" s="406">
        <v>12</v>
      </c>
      <c r="G40" s="406">
        <v>-3.5999999999999943</v>
      </c>
      <c r="H40" s="406">
        <v>5.959031657355673</v>
      </c>
      <c r="I40" s="406">
        <v>51.2</v>
      </c>
      <c r="J40" s="406">
        <v>68.41196777905635</v>
      </c>
      <c r="K40" s="406">
        <v>16.567036720751503</v>
      </c>
      <c r="L40" s="417">
        <v>12.1</v>
      </c>
    </row>
    <row r="41" spans="2:12" s="398" customFormat="1" ht="12.75" customHeight="1" hidden="1" outlineLevel="1">
      <c r="B41" s="414" t="s">
        <v>115</v>
      </c>
      <c r="C41" s="418">
        <v>114.1</v>
      </c>
      <c r="D41" s="406">
        <v>9.599999999999994</v>
      </c>
      <c r="E41" s="406">
        <v>17.1</v>
      </c>
      <c r="F41" s="406">
        <v>-20.5</v>
      </c>
      <c r="G41" s="406">
        <v>-12.2</v>
      </c>
      <c r="H41" s="406">
        <v>0.7113821138211351</v>
      </c>
      <c r="I41" s="406">
        <v>44.28294573643412</v>
      </c>
      <c r="J41" s="406">
        <v>43.58752166377815</v>
      </c>
      <c r="K41" s="406">
        <v>10.036832412523022</v>
      </c>
      <c r="L41" s="417">
        <v>17.6</v>
      </c>
    </row>
    <row r="42" spans="2:12" s="398" customFormat="1" ht="12.75" customHeight="1" hidden="1" outlineLevel="1">
      <c r="B42" s="419" t="s">
        <v>67</v>
      </c>
      <c r="C42" s="420">
        <v>120.73333333333335</v>
      </c>
      <c r="D42" s="421">
        <v>12.940442781415683</v>
      </c>
      <c r="E42" s="421">
        <v>18.79278158058493</v>
      </c>
      <c r="F42" s="421">
        <v>-3.290903446134752</v>
      </c>
      <c r="G42" s="421">
        <v>-8.129315756434409</v>
      </c>
      <c r="H42" s="421">
        <v>4.9169859514687</v>
      </c>
      <c r="I42" s="421">
        <v>48.388096714197104</v>
      </c>
      <c r="J42" s="421">
        <v>81.52445961319681</v>
      </c>
      <c r="K42" s="421">
        <v>15.56534508076357</v>
      </c>
      <c r="L42" s="421">
        <v>12.738785364989557</v>
      </c>
    </row>
    <row r="43" spans="1:12" ht="12.75" collapsed="1">
      <c r="A43" s="404"/>
      <c r="B43" s="405">
        <v>2007</v>
      </c>
      <c r="C43" s="407">
        <v>130.35</v>
      </c>
      <c r="D43" s="406">
        <v>16.141966141966147</v>
      </c>
      <c r="E43" s="406">
        <v>19.614010007147975</v>
      </c>
      <c r="F43" s="406">
        <v>15.399190422874831</v>
      </c>
      <c r="G43" s="406">
        <v>-0.3863655877049732</v>
      </c>
      <c r="H43" s="406">
        <v>4.219838722304847</v>
      </c>
      <c r="I43" s="406">
        <v>47.298316159839146</v>
      </c>
      <c r="J43" s="406">
        <v>46.20288366919099</v>
      </c>
      <c r="K43" s="406">
        <v>-2.5952397474151567</v>
      </c>
      <c r="L43" s="406">
        <v>5.804796965642689</v>
      </c>
    </row>
    <row r="44" spans="1:12" ht="12.75" customHeight="1" hidden="1" outlineLevel="1">
      <c r="A44" s="409"/>
      <c r="B44" s="414" t="s">
        <v>264</v>
      </c>
      <c r="C44" s="416">
        <v>120.7</v>
      </c>
      <c r="D44" s="417">
        <v>18.8</v>
      </c>
      <c r="E44" s="417">
        <v>26.3</v>
      </c>
      <c r="F44" s="417">
        <v>-3.7</v>
      </c>
      <c r="G44" s="417">
        <v>-6.099999999999994</v>
      </c>
      <c r="H44" s="417">
        <v>8.971774193548377</v>
      </c>
      <c r="I44" s="417">
        <v>81.72413793103448</v>
      </c>
      <c r="J44" s="417">
        <v>68.5971685971686</v>
      </c>
      <c r="K44" s="417">
        <v>-2.528334786399311</v>
      </c>
      <c r="L44" s="417">
        <v>24</v>
      </c>
    </row>
    <row r="45" spans="1:12" ht="12.75" customHeight="1" hidden="1" outlineLevel="1">
      <c r="A45" s="409"/>
      <c r="B45" s="414" t="s">
        <v>265</v>
      </c>
      <c r="C45" s="416">
        <v>118.4</v>
      </c>
      <c r="D45" s="417">
        <v>18</v>
      </c>
      <c r="E45" s="417">
        <v>24.3</v>
      </c>
      <c r="F45" s="417">
        <v>-7.8</v>
      </c>
      <c r="G45" s="417">
        <v>-4.400000000000006</v>
      </c>
      <c r="H45" s="417">
        <v>8.042328042328029</v>
      </c>
      <c r="I45" s="417">
        <v>63.047619047619044</v>
      </c>
      <c r="J45" s="417">
        <v>77.97863599013968</v>
      </c>
      <c r="K45" s="417">
        <v>-2.5431425976385036</v>
      </c>
      <c r="L45" s="417">
        <v>25.2</v>
      </c>
    </row>
    <row r="46" spans="1:12" ht="12.75" customHeight="1" hidden="1" outlineLevel="1">
      <c r="A46" s="409"/>
      <c r="B46" s="414" t="s">
        <v>109</v>
      </c>
      <c r="C46" s="416">
        <v>135.3</v>
      </c>
      <c r="D46" s="417">
        <v>17.8</v>
      </c>
      <c r="E46" s="417">
        <v>23.9</v>
      </c>
      <c r="F46" s="417">
        <v>6.900000000000006</v>
      </c>
      <c r="G46" s="417">
        <v>-5.900000000000006</v>
      </c>
      <c r="H46" s="417">
        <v>6.193078324225865</v>
      </c>
      <c r="I46" s="417">
        <v>69.00247320692499</v>
      </c>
      <c r="J46" s="417">
        <v>34.43627450980393</v>
      </c>
      <c r="K46" s="417">
        <v>-5.254777070063687</v>
      </c>
      <c r="L46" s="417">
        <v>16.1</v>
      </c>
    </row>
    <row r="47" spans="1:12" ht="12.75" customHeight="1" hidden="1" outlineLevel="1">
      <c r="A47" s="409"/>
      <c r="B47" s="414" t="s">
        <v>55</v>
      </c>
      <c r="C47" s="416">
        <v>124.8</v>
      </c>
      <c r="D47" s="416">
        <v>18.256475047378395</v>
      </c>
      <c r="E47" s="416">
        <v>24.763705103969748</v>
      </c>
      <c r="F47" s="416">
        <v>-1.3967534918837177</v>
      </c>
      <c r="G47" s="416">
        <v>-5.496231155778886</v>
      </c>
      <c r="H47" s="416">
        <v>7.677100494233913</v>
      </c>
      <c r="I47" s="416">
        <v>70.53941908713692</v>
      </c>
      <c r="J47" s="416">
        <v>58.52827617533498</v>
      </c>
      <c r="K47" s="416">
        <v>-3.51027397260274</v>
      </c>
      <c r="L47" s="416">
        <v>21.442016555863997</v>
      </c>
    </row>
    <row r="48" spans="1:12" ht="12.75" customHeight="1" hidden="1" outlineLevel="1">
      <c r="A48" s="404"/>
      <c r="B48" s="414" t="s">
        <v>110</v>
      </c>
      <c r="C48" s="416">
        <v>122.8</v>
      </c>
      <c r="D48" s="417">
        <v>16.6</v>
      </c>
      <c r="E48" s="417">
        <v>21.9</v>
      </c>
      <c r="F48" s="417">
        <v>9.900000000000006</v>
      </c>
      <c r="G48" s="417">
        <v>-6.900000000000006</v>
      </c>
      <c r="H48" s="417">
        <v>6.439393939393945</v>
      </c>
      <c r="I48" s="417">
        <v>46.76445211389127</v>
      </c>
      <c r="J48" s="417">
        <v>79.72789115646258</v>
      </c>
      <c r="K48" s="417">
        <v>6.171735241502696</v>
      </c>
      <c r="L48" s="417">
        <v>14.5</v>
      </c>
    </row>
    <row r="49" spans="1:12" ht="12.75" customHeight="1" hidden="1" outlineLevel="1">
      <c r="A49" s="404"/>
      <c r="B49" s="414" t="s">
        <v>57</v>
      </c>
      <c r="C49" s="416">
        <v>134.7</v>
      </c>
      <c r="D49" s="417">
        <v>19.7</v>
      </c>
      <c r="E49" s="417">
        <v>23.2</v>
      </c>
      <c r="F49" s="417">
        <v>3.4000000000000057</v>
      </c>
      <c r="G49" s="417">
        <v>3.7</v>
      </c>
      <c r="H49" s="417">
        <v>5.150976909413862</v>
      </c>
      <c r="I49" s="417">
        <v>56.707317073170735</v>
      </c>
      <c r="J49" s="417">
        <v>53.08498253783469</v>
      </c>
      <c r="K49" s="417">
        <v>3.303055326176718</v>
      </c>
      <c r="L49" s="417">
        <v>6</v>
      </c>
    </row>
    <row r="50" spans="1:12" ht="12.75" customHeight="1" hidden="1" outlineLevel="1">
      <c r="A50" s="404"/>
      <c r="B50" s="414" t="s">
        <v>58</v>
      </c>
      <c r="C50" s="416">
        <v>130.8</v>
      </c>
      <c r="D50" s="417">
        <v>12.6</v>
      </c>
      <c r="E50" s="417">
        <v>18.5</v>
      </c>
      <c r="F50" s="417">
        <v>1.7</v>
      </c>
      <c r="G50" s="417">
        <v>-13.7</v>
      </c>
      <c r="H50" s="417">
        <v>4.143646408839774</v>
      </c>
      <c r="I50" s="417">
        <v>48.11656005685858</v>
      </c>
      <c r="J50" s="417">
        <v>39.8929049531459</v>
      </c>
      <c r="K50" s="417">
        <v>1.8287614297589405</v>
      </c>
      <c r="L50" s="417">
        <v>1.7</v>
      </c>
    </row>
    <row r="51" spans="1:12" ht="12.75" customHeight="1" hidden="1" outlineLevel="1">
      <c r="A51" s="404"/>
      <c r="B51" s="414" t="s">
        <v>59</v>
      </c>
      <c r="C51" s="416">
        <v>129.43333333333334</v>
      </c>
      <c r="D51" s="416">
        <v>16.222687818018542</v>
      </c>
      <c r="E51" s="416">
        <v>21.14777618364416</v>
      </c>
      <c r="F51" s="416">
        <v>4.808704808704833</v>
      </c>
      <c r="G51" s="416">
        <v>-6.0232476224022395</v>
      </c>
      <c r="H51" s="416">
        <v>5.232558139534893</v>
      </c>
      <c r="I51" s="416">
        <v>50.61887570912844</v>
      </c>
      <c r="J51" s="416">
        <v>57.24049551473727</v>
      </c>
      <c r="K51" s="416">
        <v>3.708946772366928</v>
      </c>
      <c r="L51" s="416">
        <v>6.852095680742787</v>
      </c>
    </row>
    <row r="52" spans="1:12" ht="12.75" customHeight="1" hidden="1" outlineLevel="1">
      <c r="A52" s="404"/>
      <c r="B52" s="414" t="s">
        <v>60</v>
      </c>
      <c r="C52" s="416">
        <v>124.6</v>
      </c>
      <c r="D52" s="417">
        <v>16</v>
      </c>
      <c r="E52" s="417">
        <v>15</v>
      </c>
      <c r="F52" s="417">
        <v>136.6</v>
      </c>
      <c r="G52" s="417">
        <v>2.2</v>
      </c>
      <c r="H52" s="417">
        <v>0.09460737937558861</v>
      </c>
      <c r="I52" s="417">
        <v>45.797329143754915</v>
      </c>
      <c r="J52" s="417">
        <v>36.170212765957444</v>
      </c>
      <c r="K52" s="417">
        <v>-10.68773234200744</v>
      </c>
      <c r="L52" s="417">
        <v>4.7</v>
      </c>
    </row>
    <row r="53" spans="1:12" ht="12.75" customHeight="1" hidden="1" outlineLevel="1">
      <c r="A53" s="404"/>
      <c r="B53" s="414" t="s">
        <v>111</v>
      </c>
      <c r="C53" s="416">
        <v>121.4</v>
      </c>
      <c r="D53" s="417">
        <v>11.2</v>
      </c>
      <c r="E53" s="417">
        <v>13.7</v>
      </c>
      <c r="F53" s="417">
        <v>1</v>
      </c>
      <c r="G53" s="417">
        <v>0.5999999999999943</v>
      </c>
      <c r="H53" s="417">
        <v>4.8850574712643535</v>
      </c>
      <c r="I53" s="417">
        <v>25.634920634920654</v>
      </c>
      <c r="J53" s="417">
        <v>29.188419553868062</v>
      </c>
      <c r="K53" s="417">
        <v>2.4561403508772006</v>
      </c>
      <c r="L53" s="417">
        <v>-1.5999999999999943</v>
      </c>
    </row>
    <row r="54" spans="1:12" ht="12.75" customHeight="1" hidden="1" outlineLevel="1">
      <c r="A54" s="404"/>
      <c r="B54" s="414" t="s">
        <v>112</v>
      </c>
      <c r="C54" s="416">
        <v>137.3</v>
      </c>
      <c r="D54" s="417">
        <v>17</v>
      </c>
      <c r="E54" s="417">
        <v>18.8</v>
      </c>
      <c r="F54" s="417">
        <v>11.9</v>
      </c>
      <c r="G54" s="417">
        <v>7</v>
      </c>
      <c r="H54" s="417">
        <v>6.648199445983383</v>
      </c>
      <c r="I54" s="417">
        <v>39.495268138801265</v>
      </c>
      <c r="J54" s="417">
        <v>11.534464842396952</v>
      </c>
      <c r="K54" s="417">
        <v>-3.104575163398704</v>
      </c>
      <c r="L54" s="417">
        <v>5.3</v>
      </c>
    </row>
    <row r="55" spans="1:12" ht="12.75" customHeight="1" hidden="1" outlineLevel="1">
      <c r="A55" s="404"/>
      <c r="B55" s="414" t="s">
        <v>63</v>
      </c>
      <c r="C55" s="422">
        <v>127.76666666666667</v>
      </c>
      <c r="D55" s="422">
        <v>14.794848757112899</v>
      </c>
      <c r="E55" s="422">
        <v>15.940791346427563</v>
      </c>
      <c r="F55" s="422">
        <v>49.46631087391591</v>
      </c>
      <c r="G55" s="422">
        <v>3.151649981460891</v>
      </c>
      <c r="H55" s="422">
        <v>3.8944723618090427</v>
      </c>
      <c r="I55" s="422">
        <v>37.20252549781446</v>
      </c>
      <c r="J55" s="422">
        <v>22.567353407290014</v>
      </c>
      <c r="K55" s="422">
        <v>-3.6337209302325646</v>
      </c>
      <c r="L55" s="422">
        <v>2.8798742844573955</v>
      </c>
    </row>
    <row r="56" spans="1:12" ht="12.75" customHeight="1" hidden="1" outlineLevel="1">
      <c r="A56" s="404"/>
      <c r="B56" s="414" t="s">
        <v>113</v>
      </c>
      <c r="C56" s="416">
        <v>145.7</v>
      </c>
      <c r="D56" s="417">
        <v>18</v>
      </c>
      <c r="E56" s="417">
        <v>20.5</v>
      </c>
      <c r="F56" s="417">
        <v>4.5</v>
      </c>
      <c r="G56" s="417">
        <v>6</v>
      </c>
      <c r="H56" s="417">
        <v>-2.679343128781342</v>
      </c>
      <c r="I56" s="417">
        <v>50.15654351909833</v>
      </c>
      <c r="J56" s="417">
        <v>19.622863877430774</v>
      </c>
      <c r="K56" s="417">
        <v>-7.854545454545447</v>
      </c>
      <c r="L56" s="417">
        <v>0.09999999999999432</v>
      </c>
    </row>
    <row r="57" spans="1:12" ht="12.75" customHeight="1" hidden="1" outlineLevel="1">
      <c r="A57" s="404"/>
      <c r="B57" s="414" t="s">
        <v>114</v>
      </c>
      <c r="C57" s="416">
        <v>147.4</v>
      </c>
      <c r="D57" s="417">
        <v>18.2</v>
      </c>
      <c r="E57" s="417">
        <v>21.1</v>
      </c>
      <c r="F57" s="417">
        <v>-1.0999999999999943</v>
      </c>
      <c r="G57" s="417">
        <v>6</v>
      </c>
      <c r="H57" s="417">
        <v>1.3181019332161759</v>
      </c>
      <c r="I57" s="417">
        <v>39.564961787184025</v>
      </c>
      <c r="J57" s="417">
        <v>71.67748548001367</v>
      </c>
      <c r="K57" s="417">
        <v>-4.981684981684986</v>
      </c>
      <c r="L57" s="417">
        <v>-2.2</v>
      </c>
    </row>
    <row r="58" spans="1:12" ht="12.75" customHeight="1" hidden="1" outlineLevel="1">
      <c r="A58" s="404"/>
      <c r="B58" s="414" t="s">
        <v>115</v>
      </c>
      <c r="C58" s="418">
        <v>125.1</v>
      </c>
      <c r="D58" s="417">
        <v>9.8</v>
      </c>
      <c r="E58" s="417">
        <v>9.5</v>
      </c>
      <c r="F58" s="417">
        <v>20.2</v>
      </c>
      <c r="G58" s="417">
        <v>9.8</v>
      </c>
      <c r="H58" s="417">
        <v>2.724520686175591</v>
      </c>
      <c r="I58" s="417">
        <v>23.438549361987903</v>
      </c>
      <c r="J58" s="417">
        <v>81.71394085697045</v>
      </c>
      <c r="K58" s="417">
        <v>-6.778242677824265</v>
      </c>
      <c r="L58" s="417">
        <v>-1.2</v>
      </c>
    </row>
    <row r="59" spans="1:12" ht="12.75" customHeight="1" hidden="1" outlineLevel="1">
      <c r="A59" s="404"/>
      <c r="B59" s="415" t="s">
        <v>67</v>
      </c>
      <c r="C59" s="420">
        <v>139.4</v>
      </c>
      <c r="D59" s="421">
        <v>15.461071231363889</v>
      </c>
      <c r="E59" s="421">
        <v>17.31272917757991</v>
      </c>
      <c r="F59" s="421">
        <v>6.581059390048161</v>
      </c>
      <c r="G59" s="421">
        <v>7.379569525111029</v>
      </c>
      <c r="H59" s="421">
        <v>0.33475349969565027</v>
      </c>
      <c r="I59" s="421">
        <v>38.08230624608318</v>
      </c>
      <c r="J59" s="421">
        <v>51.616946603158674</v>
      </c>
      <c r="K59" s="421">
        <v>-6.531130876747149</v>
      </c>
      <c r="L59" s="421">
        <v>-0.9094120544217876</v>
      </c>
    </row>
    <row r="60" spans="1:12" ht="12.75" collapsed="1">
      <c r="A60" s="404"/>
      <c r="B60" s="405">
        <v>2008</v>
      </c>
      <c r="C60" s="407">
        <v>133.975</v>
      </c>
      <c r="D60" s="406">
        <v>2.780974299961647</v>
      </c>
      <c r="E60" s="406">
        <v>7.977769809967716</v>
      </c>
      <c r="F60" s="406">
        <v>-10.72468094633926</v>
      </c>
      <c r="G60" s="406">
        <v>2.559903464919855</v>
      </c>
      <c r="H60" s="406">
        <v>-1.2620192307692402</v>
      </c>
      <c r="I60" s="406">
        <v>9.883125746459665</v>
      </c>
      <c r="J60" s="406">
        <v>4.740723399274249</v>
      </c>
      <c r="K60" s="406">
        <v>1.0187361971931042</v>
      </c>
      <c r="L60" s="417">
        <v>11.966736622151775</v>
      </c>
    </row>
    <row r="61" spans="1:12" ht="12.75" customHeight="1" hidden="1" outlineLevel="1">
      <c r="A61" s="404"/>
      <c r="B61" s="414" t="s">
        <v>264</v>
      </c>
      <c r="C61" s="406">
        <v>136.6</v>
      </c>
      <c r="D61" s="417">
        <v>14</v>
      </c>
      <c r="E61" s="417">
        <v>15</v>
      </c>
      <c r="F61" s="417">
        <v>3.2</v>
      </c>
      <c r="G61" s="417">
        <v>10.4</v>
      </c>
      <c r="H61" s="417">
        <v>-1.8501387604070274</v>
      </c>
      <c r="I61" s="417">
        <v>37.697659709044906</v>
      </c>
      <c r="J61" s="417">
        <v>16.908396946564896</v>
      </c>
      <c r="K61" s="417">
        <v>5.008944543828275</v>
      </c>
      <c r="L61" s="417">
        <v>13.5</v>
      </c>
    </row>
    <row r="62" spans="1:12" ht="12.75" customHeight="1" hidden="1" outlineLevel="1">
      <c r="A62" s="404"/>
      <c r="B62" s="414" t="s">
        <v>265</v>
      </c>
      <c r="C62" s="406">
        <v>137.6</v>
      </c>
      <c r="D62" s="417">
        <v>18.4</v>
      </c>
      <c r="E62" s="417">
        <v>19.8</v>
      </c>
      <c r="F62" s="417">
        <v>6.400000000000006</v>
      </c>
      <c r="G62" s="417">
        <v>12.8</v>
      </c>
      <c r="H62" s="417">
        <v>10.479921645445645</v>
      </c>
      <c r="I62" s="417">
        <v>32.885514018691595</v>
      </c>
      <c r="J62" s="417">
        <v>19.205909510618646</v>
      </c>
      <c r="K62" s="417">
        <v>9.692451071761422</v>
      </c>
      <c r="L62" s="417">
        <v>13.1</v>
      </c>
    </row>
    <row r="63" spans="1:12" ht="12.75" customHeight="1" hidden="1" outlineLevel="1">
      <c r="A63" s="404"/>
      <c r="B63" s="414" t="s">
        <v>109</v>
      </c>
      <c r="C63" s="406">
        <v>140.4</v>
      </c>
      <c r="D63" s="417">
        <v>6.099999999999994</v>
      </c>
      <c r="E63" s="417">
        <v>7.2</v>
      </c>
      <c r="F63" s="417">
        <v>-4.5</v>
      </c>
      <c r="G63" s="417">
        <v>1.4000000000000057</v>
      </c>
      <c r="H63" s="417">
        <v>1.8010291595197403</v>
      </c>
      <c r="I63" s="417">
        <v>10.682926829268302</v>
      </c>
      <c r="J63" s="417">
        <v>21.558796718322682</v>
      </c>
      <c r="K63" s="417">
        <v>5.042016806722693</v>
      </c>
      <c r="L63" s="417">
        <v>7.599999999999994</v>
      </c>
    </row>
    <row r="64" spans="1:12" ht="12.75" customHeight="1" hidden="1" outlineLevel="1">
      <c r="A64" s="404"/>
      <c r="B64" s="414" t="s">
        <v>55</v>
      </c>
      <c r="C64" s="406">
        <v>138.2</v>
      </c>
      <c r="D64" s="417">
        <v>10.737179487179493</v>
      </c>
      <c r="E64" s="417">
        <v>16.46464646464645</v>
      </c>
      <c r="F64" s="417">
        <v>1.033690658499209</v>
      </c>
      <c r="G64" s="417">
        <v>8.009305417082068</v>
      </c>
      <c r="H64" s="417">
        <v>3.3047735618114915</v>
      </c>
      <c r="I64" s="417">
        <v>25.790754257907555</v>
      </c>
      <c r="J64" s="417">
        <v>19.083094555873934</v>
      </c>
      <c r="K64" s="417">
        <v>6.506950606329487</v>
      </c>
      <c r="L64" s="417">
        <v>11.167940235243146</v>
      </c>
    </row>
    <row r="65" spans="1:12" ht="12.75" customHeight="1" hidden="1" outlineLevel="1">
      <c r="A65" s="404"/>
      <c r="B65" s="414" t="s">
        <v>110</v>
      </c>
      <c r="C65" s="406">
        <v>142.4</v>
      </c>
      <c r="D65" s="417">
        <v>14.2</v>
      </c>
      <c r="E65" s="417">
        <v>16.7</v>
      </c>
      <c r="F65" s="417">
        <v>14.3</v>
      </c>
      <c r="G65" s="417">
        <v>-0.9000000000000057</v>
      </c>
      <c r="H65" s="417">
        <v>9.519572953736644</v>
      </c>
      <c r="I65" s="417">
        <v>47.501469723691955</v>
      </c>
      <c r="J65" s="417">
        <v>-6.434519303557906</v>
      </c>
      <c r="K65" s="417">
        <v>1.6849199663016012</v>
      </c>
      <c r="L65" s="417">
        <v>17.9</v>
      </c>
    </row>
    <row r="66" spans="1:12" ht="12.75" customHeight="1" hidden="1" outlineLevel="1">
      <c r="A66" s="404"/>
      <c r="B66" s="414" t="s">
        <v>57</v>
      </c>
      <c r="C66" s="406">
        <v>141.8</v>
      </c>
      <c r="D66" s="417">
        <v>5.5</v>
      </c>
      <c r="E66" s="417">
        <v>5.400000000000006</v>
      </c>
      <c r="F66" s="417">
        <v>5.5</v>
      </c>
      <c r="G66" s="417">
        <v>6.7</v>
      </c>
      <c r="H66" s="417">
        <v>3.462837837837829</v>
      </c>
      <c r="I66" s="417">
        <v>12.840466926070038</v>
      </c>
      <c r="J66" s="417">
        <v>-2.357414448669193</v>
      </c>
      <c r="K66" s="417">
        <v>-3.9168665067945585</v>
      </c>
      <c r="L66" s="417">
        <v>9.099999999999994</v>
      </c>
    </row>
    <row r="67" spans="1:12" ht="12.75" customHeight="1" hidden="1" outlineLevel="1">
      <c r="A67" s="404"/>
      <c r="B67" s="414" t="s">
        <v>58</v>
      </c>
      <c r="C67" s="406">
        <v>142</v>
      </c>
      <c r="D67" s="417">
        <v>9.5</v>
      </c>
      <c r="E67" s="417">
        <v>11.8</v>
      </c>
      <c r="F67" s="417">
        <v>0.29999999999999716</v>
      </c>
      <c r="G67" s="417">
        <v>-4.099999999999994</v>
      </c>
      <c r="H67" s="417">
        <v>6.366047745358094</v>
      </c>
      <c r="I67" s="417">
        <v>19.673704414587334</v>
      </c>
      <c r="J67" s="417">
        <v>22.631578947368425</v>
      </c>
      <c r="K67" s="417">
        <v>0.40816326530612734</v>
      </c>
      <c r="L67" s="417">
        <v>6.5</v>
      </c>
    </row>
    <row r="68" spans="1:12" ht="12.75" customHeight="1" hidden="1" outlineLevel="1">
      <c r="A68" s="404"/>
      <c r="B68" s="414" t="s">
        <v>59</v>
      </c>
      <c r="C68" s="406">
        <v>142.0666666666667</v>
      </c>
      <c r="D68" s="417">
        <v>9.760494463044056</v>
      </c>
      <c r="E68" s="417">
        <v>14.42444339175748</v>
      </c>
      <c r="F68" s="417">
        <v>6.597454789015411</v>
      </c>
      <c r="G68" s="417">
        <v>0.6371814092953398</v>
      </c>
      <c r="H68" s="417">
        <v>6.397208490840356</v>
      </c>
      <c r="I68" s="417">
        <v>25.372367745249093</v>
      </c>
      <c r="J68" s="417">
        <v>3.273566965498498</v>
      </c>
      <c r="K68" s="417">
        <v>-0.6552006552006606</v>
      </c>
      <c r="L68" s="417">
        <v>10.854755543495177</v>
      </c>
    </row>
    <row r="69" spans="1:12" ht="12.75" customHeight="1" hidden="1" outlineLevel="1">
      <c r="A69" s="404"/>
      <c r="B69" s="414" t="s">
        <v>60</v>
      </c>
      <c r="C69" s="406">
        <v>139.2</v>
      </c>
      <c r="D69" s="417">
        <v>10.9</v>
      </c>
      <c r="E69" s="417">
        <v>14.3</v>
      </c>
      <c r="F69" s="417">
        <v>-55.4</v>
      </c>
      <c r="G69" s="417">
        <v>15.5</v>
      </c>
      <c r="H69" s="417">
        <v>10.396975425330822</v>
      </c>
      <c r="I69" s="417">
        <v>26.18534482758621</v>
      </c>
      <c r="J69" s="417">
        <v>-5.803571428571419</v>
      </c>
      <c r="K69" s="417">
        <v>8.636836628511979</v>
      </c>
      <c r="L69" s="417">
        <v>9</v>
      </c>
    </row>
    <row r="70" spans="1:12" ht="12.75" customHeight="1" hidden="1" outlineLevel="1">
      <c r="A70" s="404"/>
      <c r="B70" s="414" t="s">
        <v>111</v>
      </c>
      <c r="C70" s="406">
        <v>122</v>
      </c>
      <c r="D70" s="417">
        <v>1.3</v>
      </c>
      <c r="E70" s="417">
        <v>0.29999999999999716</v>
      </c>
      <c r="F70" s="417">
        <v>6.099999999999994</v>
      </c>
      <c r="G70" s="417">
        <v>6.400000000000006</v>
      </c>
      <c r="H70" s="417">
        <v>-3.561643835616446</v>
      </c>
      <c r="I70" s="417">
        <v>5.938092229943126</v>
      </c>
      <c r="J70" s="417">
        <v>-1.2123438648052987</v>
      </c>
      <c r="K70" s="417">
        <v>-3.167808219178081</v>
      </c>
      <c r="L70" s="417">
        <v>7.099999999999994</v>
      </c>
    </row>
    <row r="71" spans="1:12" ht="12.75" customHeight="1" hidden="1" outlineLevel="1">
      <c r="A71" s="404"/>
      <c r="B71" s="414" t="s">
        <v>112</v>
      </c>
      <c r="C71" s="406">
        <v>138.4</v>
      </c>
      <c r="D71" s="417">
        <v>2.0999999999999943</v>
      </c>
      <c r="E71" s="417">
        <v>2.2</v>
      </c>
      <c r="F71" s="417">
        <v>-8.3</v>
      </c>
      <c r="G71" s="417">
        <v>2.7</v>
      </c>
      <c r="H71" s="417">
        <v>-6.493506493506496</v>
      </c>
      <c r="I71" s="417">
        <v>5.291723202170973</v>
      </c>
      <c r="J71" s="417">
        <v>20.65217391304348</v>
      </c>
      <c r="K71" s="417">
        <v>-0.8431703204047181</v>
      </c>
      <c r="L71" s="417">
        <v>17</v>
      </c>
    </row>
    <row r="72" spans="1:12" ht="12.75" customHeight="1" hidden="1" outlineLevel="1">
      <c r="A72" s="404"/>
      <c r="B72" s="414" t="s">
        <v>63</v>
      </c>
      <c r="C72" s="406">
        <v>133.2</v>
      </c>
      <c r="D72" s="417">
        <v>4.252543699452138</v>
      </c>
      <c r="E72" s="417">
        <v>9.182420820034377</v>
      </c>
      <c r="F72" s="417">
        <v>-29.792457040839082</v>
      </c>
      <c r="G72" s="417">
        <v>8.195542774982023</v>
      </c>
      <c r="H72" s="417">
        <v>-0.12091898428053804</v>
      </c>
      <c r="I72" s="417">
        <v>12.336283185840724</v>
      </c>
      <c r="J72" s="417">
        <v>6.826997672614432</v>
      </c>
      <c r="K72" s="417">
        <v>1.0859728506787292</v>
      </c>
      <c r="L72" s="417">
        <v>11.156779609470146</v>
      </c>
    </row>
    <row r="73" spans="1:12" ht="12.75" customHeight="1" hidden="1" outlineLevel="1">
      <c r="A73" s="404"/>
      <c r="B73" s="414" t="s">
        <v>113</v>
      </c>
      <c r="C73" s="406">
        <v>139.6</v>
      </c>
      <c r="D73" s="417">
        <v>-1.2</v>
      </c>
      <c r="E73" s="417">
        <v>-0.5999999999999943</v>
      </c>
      <c r="F73" s="417">
        <v>-6.5</v>
      </c>
      <c r="G73" s="417">
        <v>-3.9000000000000057</v>
      </c>
      <c r="H73" s="417">
        <v>-4.618117229129648</v>
      </c>
      <c r="I73" s="417">
        <v>-7.714762301918265</v>
      </c>
      <c r="J73" s="417">
        <v>23.620689655172413</v>
      </c>
      <c r="K73" s="417">
        <v>0.710339384372527</v>
      </c>
      <c r="L73" s="417">
        <v>16.3</v>
      </c>
    </row>
    <row r="74" spans="1:12" ht="12.75" customHeight="1" hidden="1" outlineLevel="1">
      <c r="A74" s="404"/>
      <c r="B74" s="414" t="s">
        <v>114</v>
      </c>
      <c r="C74" s="406">
        <v>127.4</v>
      </c>
      <c r="D74" s="417">
        <v>-13.2</v>
      </c>
      <c r="E74" s="417">
        <v>-14.5</v>
      </c>
      <c r="F74" s="417">
        <v>-12.3</v>
      </c>
      <c r="G74" s="417">
        <v>-4.3</v>
      </c>
      <c r="H74" s="417">
        <v>-16.478751084128362</v>
      </c>
      <c r="I74" s="417">
        <v>-18.955349620893003</v>
      </c>
      <c r="J74" s="417">
        <v>-11.800995024875627</v>
      </c>
      <c r="K74" s="417">
        <v>-5.474171164225128</v>
      </c>
      <c r="L74" s="417">
        <v>13.9</v>
      </c>
    </row>
    <row r="75" spans="1:12" ht="12.75" customHeight="1" hidden="1" outlineLevel="1">
      <c r="A75" s="404"/>
      <c r="B75" s="415" t="s">
        <v>115</v>
      </c>
      <c r="C75" s="423">
        <v>100.3</v>
      </c>
      <c r="D75" s="424">
        <v>-21.4</v>
      </c>
      <c r="E75" s="424">
        <v>-24.1</v>
      </c>
      <c r="F75" s="424">
        <v>-11.5</v>
      </c>
      <c r="G75" s="424">
        <v>-9.3</v>
      </c>
      <c r="H75" s="424">
        <v>-24.557956777996072</v>
      </c>
      <c r="I75" s="424">
        <v>-32.91621327529924</v>
      </c>
      <c r="J75" s="424">
        <v>-28.13018930587845</v>
      </c>
      <c r="K75" s="424">
        <v>-2.4236983842010784</v>
      </c>
      <c r="L75" s="424">
        <v>12.6</v>
      </c>
    </row>
    <row r="76" spans="1:12" ht="12.75" customHeight="1" hidden="1" outlineLevel="1">
      <c r="A76" s="404"/>
      <c r="B76" s="405">
        <v>2009</v>
      </c>
      <c r="C76" s="406"/>
      <c r="D76" s="417"/>
      <c r="E76" s="417"/>
      <c r="F76" s="417"/>
      <c r="G76" s="417"/>
      <c r="H76" s="417"/>
      <c r="I76" s="417"/>
      <c r="J76" s="417"/>
      <c r="K76" s="417"/>
      <c r="L76" s="417"/>
    </row>
    <row r="77" spans="1:12" ht="12.75" customHeight="1" hidden="1" outlineLevel="1">
      <c r="A77" s="404"/>
      <c r="B77" s="414" t="s">
        <v>264</v>
      </c>
      <c r="C77" s="406">
        <v>105.5</v>
      </c>
      <c r="D77" s="417">
        <v>-24.6</v>
      </c>
      <c r="E77" s="417">
        <v>-27.6</v>
      </c>
      <c r="F77" s="417">
        <v>-6.099999999999994</v>
      </c>
      <c r="G77" s="417">
        <v>-10.2</v>
      </c>
      <c r="H77" s="417">
        <v>-36.28652214891612</v>
      </c>
      <c r="I77" s="417">
        <v>-33.16490583371612</v>
      </c>
      <c r="J77" s="417">
        <v>-5.974534769833495</v>
      </c>
      <c r="K77" s="417">
        <v>-16.013628620102228</v>
      </c>
      <c r="L77" s="417">
        <v>-25.6</v>
      </c>
    </row>
    <row r="78" spans="1:12" ht="12.75" customHeight="1" hidden="1" outlineLevel="1">
      <c r="A78" s="404"/>
      <c r="B78" s="414" t="s">
        <v>265</v>
      </c>
      <c r="C78" s="406">
        <v>107.5</v>
      </c>
      <c r="D78" s="417">
        <v>-24.8</v>
      </c>
      <c r="E78" s="417">
        <v>-26.9</v>
      </c>
      <c r="F78" s="417">
        <v>-2.9000000000000057</v>
      </c>
      <c r="G78" s="417">
        <v>-15.5</v>
      </c>
      <c r="H78" s="417">
        <v>-24.024822695035454</v>
      </c>
      <c r="I78" s="417">
        <v>-40.3956043956044</v>
      </c>
      <c r="J78" s="417">
        <v>1.4329976762199825</v>
      </c>
      <c r="K78" s="417">
        <v>-20.475785896346654</v>
      </c>
      <c r="L78" s="417">
        <v>-11</v>
      </c>
    </row>
    <row r="79" spans="1:12" ht="12.75" customHeight="1" hidden="1" outlineLevel="1">
      <c r="A79" s="404"/>
      <c r="B79" s="414" t="s">
        <v>109</v>
      </c>
      <c r="C79" s="406">
        <v>123.8</v>
      </c>
      <c r="D79" s="417">
        <v>-15.4</v>
      </c>
      <c r="E79" s="417">
        <v>-17.8</v>
      </c>
      <c r="F79" s="417">
        <v>2.0999999999999943</v>
      </c>
      <c r="G79" s="417">
        <v>-3.7</v>
      </c>
      <c r="H79" s="417">
        <v>-21.735467565290644</v>
      </c>
      <c r="I79" s="417">
        <v>-29.925077126487444</v>
      </c>
      <c r="J79" s="417">
        <v>34.458192725909264</v>
      </c>
      <c r="K79" s="417">
        <v>-16.24</v>
      </c>
      <c r="L79" s="417">
        <v>-5.7</v>
      </c>
    </row>
    <row r="80" spans="1:12" ht="12.75" customHeight="1" hidden="1" outlineLevel="1">
      <c r="A80" s="404"/>
      <c r="B80" s="414" t="s">
        <v>110</v>
      </c>
      <c r="C80" s="407">
        <v>115.1</v>
      </c>
      <c r="D80" s="417">
        <v>-20.4</v>
      </c>
      <c r="E80" s="417">
        <v>-23.9</v>
      </c>
      <c r="F80" s="417">
        <v>-7.3</v>
      </c>
      <c r="G80" s="417">
        <v>2.7</v>
      </c>
      <c r="H80" s="417">
        <v>-27.3761169780666</v>
      </c>
      <c r="I80" s="417">
        <v>-45.87485053806297</v>
      </c>
      <c r="J80" s="417">
        <v>45.71197411003236</v>
      </c>
      <c r="K80" s="417">
        <v>-5.882352941176483</v>
      </c>
      <c r="L80" s="417">
        <v>-13.9</v>
      </c>
    </row>
    <row r="81" spans="1:12" ht="12.75" customHeight="1" hidden="1" outlineLevel="1">
      <c r="A81" s="404"/>
      <c r="B81" s="414" t="s">
        <v>57</v>
      </c>
      <c r="C81" s="407">
        <v>108.2</v>
      </c>
      <c r="D81" s="417">
        <v>-24.3</v>
      </c>
      <c r="E81" s="417">
        <v>-27</v>
      </c>
      <c r="F81" s="417">
        <v>-4.099999999999994</v>
      </c>
      <c r="G81" s="417">
        <v>-10.1</v>
      </c>
      <c r="H81" s="417">
        <v>-23.020408163265305</v>
      </c>
      <c r="I81" s="417">
        <v>-39.95689655172413</v>
      </c>
      <c r="J81" s="417">
        <v>-12.811526479750778</v>
      </c>
      <c r="K81" s="417">
        <v>-3.4941763727121433</v>
      </c>
      <c r="L81" s="417">
        <v>-3.9000000000000057</v>
      </c>
    </row>
    <row r="82" spans="1:12" ht="12.75" customHeight="1" hidden="1" outlineLevel="1">
      <c r="A82" s="404"/>
      <c r="B82" s="414" t="s">
        <v>58</v>
      </c>
      <c r="C82" s="406">
        <v>118.2</v>
      </c>
      <c r="D82" s="417">
        <v>-19.8</v>
      </c>
      <c r="E82" s="417">
        <v>-23.6</v>
      </c>
      <c r="F82" s="417">
        <v>2</v>
      </c>
      <c r="G82" s="417">
        <v>5.8</v>
      </c>
      <c r="H82" s="417">
        <v>-20.19950124688279</v>
      </c>
      <c r="I82" s="417">
        <v>-30.152365677626314</v>
      </c>
      <c r="J82" s="417">
        <v>-21.108076472883354</v>
      </c>
      <c r="K82" s="417">
        <v>-15.772357723577235</v>
      </c>
      <c r="L82" s="417">
        <v>-0.29999999999999716</v>
      </c>
    </row>
    <row r="83" spans="1:12" ht="12.75" customHeight="1" hidden="1" outlineLevel="1">
      <c r="A83" s="404"/>
      <c r="B83" s="414" t="s">
        <v>60</v>
      </c>
      <c r="C83" s="406">
        <v>110.1</v>
      </c>
      <c r="D83" s="417">
        <v>-22.9</v>
      </c>
      <c r="E83" s="417">
        <v>-25.3</v>
      </c>
      <c r="F83" s="417">
        <v>5.099999999999994</v>
      </c>
      <c r="G83" s="417">
        <v>-13.6</v>
      </c>
      <c r="H83" s="417">
        <v>-18.835616438356162</v>
      </c>
      <c r="I83" s="417">
        <v>-40.30742954739538</v>
      </c>
      <c r="J83" s="417">
        <v>-1.125592417061616</v>
      </c>
      <c r="K83" s="417">
        <v>-10.823754789272044</v>
      </c>
      <c r="L83" s="417">
        <v>-5.5</v>
      </c>
    </row>
    <row r="84" spans="1:12" ht="12.75" customHeight="1" hidden="1" outlineLevel="1">
      <c r="A84" s="404"/>
      <c r="B84" s="414" t="s">
        <v>111</v>
      </c>
      <c r="C84" s="406">
        <v>114.8</v>
      </c>
      <c r="D84" s="417">
        <v>-7.8</v>
      </c>
      <c r="E84" s="417">
        <v>-6.8</v>
      </c>
      <c r="F84" s="417">
        <v>0.5999999999999943</v>
      </c>
      <c r="G84" s="417">
        <v>-14.2</v>
      </c>
      <c r="H84" s="417">
        <v>-3.0303030303030165</v>
      </c>
      <c r="I84" s="417">
        <v>-16.696481812760886</v>
      </c>
      <c r="J84" s="417">
        <v>10.896243956861284</v>
      </c>
      <c r="K84" s="417">
        <v>-8.48806366047745</v>
      </c>
      <c r="L84" s="417">
        <v>0.09999999999999432</v>
      </c>
    </row>
    <row r="85" spans="1:12" ht="12.75" customHeight="1" hidden="1" outlineLevel="1">
      <c r="A85" s="404"/>
      <c r="B85" s="414" t="s">
        <v>112</v>
      </c>
      <c r="C85" s="406">
        <v>133.8</v>
      </c>
      <c r="D85" s="417">
        <v>-5.599999999999994</v>
      </c>
      <c r="E85" s="417">
        <v>-4.599999999999994</v>
      </c>
      <c r="F85" s="417">
        <v>9.5</v>
      </c>
      <c r="G85" s="417">
        <v>-14.8</v>
      </c>
      <c r="H85" s="417">
        <v>4.907407407407405</v>
      </c>
      <c r="I85" s="417">
        <v>-18.34192439862543</v>
      </c>
      <c r="J85" s="417">
        <v>9.858429858429862</v>
      </c>
      <c r="K85" s="417">
        <v>2.2959183673469497</v>
      </c>
      <c r="L85" s="417">
        <v>-16.9</v>
      </c>
    </row>
    <row r="86" spans="1:12" ht="12.75" customHeight="1" hidden="1" outlineLevel="1">
      <c r="A86" s="404"/>
      <c r="B86" s="415" t="s">
        <v>113</v>
      </c>
      <c r="C86" s="408">
        <v>142.7</v>
      </c>
      <c r="D86" s="424">
        <v>-3.8</v>
      </c>
      <c r="E86" s="424">
        <v>-4.099999999999994</v>
      </c>
      <c r="F86" s="424">
        <v>6</v>
      </c>
      <c r="G86" s="424">
        <v>-3.2</v>
      </c>
      <c r="H86" s="424">
        <v>8.566108007448769</v>
      </c>
      <c r="I86" s="424">
        <v>-11.387257117035709</v>
      </c>
      <c r="J86" s="424">
        <v>-9.185096632795375</v>
      </c>
      <c r="K86" s="424">
        <v>-5.250783699059558</v>
      </c>
      <c r="L86" s="424">
        <v>-22</v>
      </c>
    </row>
    <row r="87" spans="1:12" ht="12.75" collapsed="1">
      <c r="A87" s="404"/>
      <c r="B87" s="500" t="s">
        <v>33</v>
      </c>
      <c r="C87" s="425">
        <v>122.43333333333334</v>
      </c>
      <c r="D87" s="425">
        <v>-12.17120994739359</v>
      </c>
      <c r="E87" s="425">
        <v>-6.697923643670467</v>
      </c>
      <c r="F87" s="425">
        <v>-9.819277108433743</v>
      </c>
      <c r="G87" s="425">
        <v>-6.013363028953245</v>
      </c>
      <c r="H87" s="425">
        <v>-14.922656960873514</v>
      </c>
      <c r="I87" s="425">
        <v>-18.759455370650535</v>
      </c>
      <c r="J87" s="425">
        <v>-3.9765211640211517</v>
      </c>
      <c r="K87" s="425">
        <v>-2.419793365959755</v>
      </c>
      <c r="L87" s="425">
        <v>14.341494759121453</v>
      </c>
    </row>
    <row r="88" spans="1:12" ht="12.75">
      <c r="A88" s="404"/>
      <c r="B88" s="501" t="s">
        <v>34</v>
      </c>
      <c r="C88" s="406">
        <v>112.26666666666667</v>
      </c>
      <c r="D88" s="406">
        <v>-18.7650747708635</v>
      </c>
      <c r="E88" s="406">
        <v>-24.04596704249784</v>
      </c>
      <c r="F88" s="406">
        <v>-2.197802197802168</v>
      </c>
      <c r="G88" s="406">
        <v>-9.78461538461538</v>
      </c>
      <c r="H88" s="406">
        <v>-27.073459715639792</v>
      </c>
      <c r="I88" s="406">
        <v>-34.51867281654515</v>
      </c>
      <c r="J88" s="406">
        <v>9.299807507218482</v>
      </c>
      <c r="K88" s="406">
        <v>-17.550680366564862</v>
      </c>
      <c r="L88" s="406">
        <v>-13.596185953343342</v>
      </c>
    </row>
    <row r="89" spans="1:12" ht="12.75">
      <c r="A89" s="404"/>
      <c r="B89" s="501" t="s">
        <v>670</v>
      </c>
      <c r="C89" s="406">
        <v>113.83333333333333</v>
      </c>
      <c r="D89" s="406">
        <v>-19.873298920694527</v>
      </c>
      <c r="E89" s="406">
        <v>-24.798178430966665</v>
      </c>
      <c r="F89" s="406">
        <v>-3.2359409362236913</v>
      </c>
      <c r="G89" s="406">
        <v>-1.0055865921787643</v>
      </c>
      <c r="H89" s="406">
        <v>-23.558349275758395</v>
      </c>
      <c r="I89" s="406">
        <v>-38.64536392188993</v>
      </c>
      <c r="J89" s="406">
        <v>3.419702748914899</v>
      </c>
      <c r="K89" s="406">
        <v>-8.436383621874144</v>
      </c>
      <c r="L89" s="406">
        <v>-5.9379380590897535</v>
      </c>
    </row>
    <row r="90" spans="1:12" ht="12.75">
      <c r="A90" s="404"/>
      <c r="B90" s="502" t="s">
        <v>695</v>
      </c>
      <c r="C90" s="408">
        <v>119.56666666666666</v>
      </c>
      <c r="D90" s="408">
        <v>-10.235235235235251</v>
      </c>
      <c r="E90" s="408">
        <v>-12.255453114459158</v>
      </c>
      <c r="F90" s="408">
        <v>4.990464081373136</v>
      </c>
      <c r="G90" s="408">
        <v>-14.21926910299003</v>
      </c>
      <c r="H90" s="408">
        <v>-6.023002421307499</v>
      </c>
      <c r="I90" s="408">
        <v>-26.012289270521517</v>
      </c>
      <c r="J90" s="408">
        <v>7.9520697167756005</v>
      </c>
      <c r="K90" s="408">
        <v>-5.431214562817077</v>
      </c>
      <c r="L90" s="408">
        <v>-7.925747492087398</v>
      </c>
    </row>
    <row r="91" spans="1:12" ht="12.75">
      <c r="A91" s="404"/>
      <c r="B91" s="489" t="s">
        <v>14</v>
      </c>
      <c r="C91" s="406">
        <v>108.2</v>
      </c>
      <c r="D91" s="406">
        <v>-24.3</v>
      </c>
      <c r="E91" s="406">
        <v>-27</v>
      </c>
      <c r="F91" s="406">
        <v>-4.099999999999994</v>
      </c>
      <c r="G91" s="406">
        <v>-10.1</v>
      </c>
      <c r="H91" s="406">
        <v>-23.020408163265305</v>
      </c>
      <c r="I91" s="406">
        <v>-39.95689655172413</v>
      </c>
      <c r="J91" s="406">
        <v>-12.811526479750778</v>
      </c>
      <c r="K91" s="406">
        <v>-3.4941763727121433</v>
      </c>
      <c r="L91" s="406">
        <v>-3.9000000000000057</v>
      </c>
    </row>
    <row r="92" spans="1:12" ht="12.75">
      <c r="A92" s="404"/>
      <c r="B92" s="489" t="s">
        <v>15</v>
      </c>
      <c r="C92" s="406">
        <v>118.2</v>
      </c>
      <c r="D92" s="406">
        <v>-19.8</v>
      </c>
      <c r="E92" s="406">
        <v>-23.6</v>
      </c>
      <c r="F92" s="406">
        <v>2</v>
      </c>
      <c r="G92" s="406">
        <v>5.8</v>
      </c>
      <c r="H92" s="406">
        <v>-20.19950124688279</v>
      </c>
      <c r="I92" s="406">
        <v>-30.152365677626314</v>
      </c>
      <c r="J92" s="406">
        <v>-21.108076472883354</v>
      </c>
      <c r="K92" s="406">
        <v>-15.772357723577235</v>
      </c>
      <c r="L92" s="406">
        <v>-0.29999999999999716</v>
      </c>
    </row>
    <row r="93" spans="1:12" ht="12.75">
      <c r="A93" s="404"/>
      <c r="B93" s="489" t="s">
        <v>16</v>
      </c>
      <c r="C93" s="406">
        <v>110.1</v>
      </c>
      <c r="D93" s="406">
        <v>-22.9</v>
      </c>
      <c r="E93" s="406">
        <v>-25.3</v>
      </c>
      <c r="F93" s="406">
        <v>5.099999999999994</v>
      </c>
      <c r="G93" s="406">
        <v>-13.6</v>
      </c>
      <c r="H93" s="406">
        <v>-18.835616438356162</v>
      </c>
      <c r="I93" s="406">
        <v>-40.30742954739538</v>
      </c>
      <c r="J93" s="406">
        <v>-1.125592417061616</v>
      </c>
      <c r="K93" s="406">
        <v>-10.823754789272044</v>
      </c>
      <c r="L93" s="406">
        <v>-5.5</v>
      </c>
    </row>
    <row r="94" spans="1:12" ht="12.75">
      <c r="A94" s="404"/>
      <c r="B94" s="489" t="s">
        <v>454</v>
      </c>
      <c r="C94" s="406">
        <v>114.8</v>
      </c>
      <c r="D94" s="406">
        <v>-7.8</v>
      </c>
      <c r="E94" s="406">
        <v>-6.8</v>
      </c>
      <c r="F94" s="406">
        <v>0.5999999999999943</v>
      </c>
      <c r="G94" s="406">
        <v>-14.2</v>
      </c>
      <c r="H94" s="406">
        <v>-3.0303030303030165</v>
      </c>
      <c r="I94" s="406">
        <v>-16.696481812760886</v>
      </c>
      <c r="J94" s="406">
        <v>10.896243956861284</v>
      </c>
      <c r="K94" s="406">
        <v>-8.48806366047745</v>
      </c>
      <c r="L94" s="406">
        <v>0.09999999999999432</v>
      </c>
    </row>
    <row r="95" spans="1:12" ht="12.75">
      <c r="A95" s="404"/>
      <c r="B95" s="489" t="s">
        <v>691</v>
      </c>
      <c r="C95" s="406">
        <v>133.8</v>
      </c>
      <c r="D95" s="406">
        <v>-5.599999999999994</v>
      </c>
      <c r="E95" s="406">
        <v>-4.599999999999994</v>
      </c>
      <c r="F95" s="406">
        <v>9.5</v>
      </c>
      <c r="G95" s="406">
        <v>-14.8</v>
      </c>
      <c r="H95" s="406">
        <v>4.907407407407405</v>
      </c>
      <c r="I95" s="406">
        <v>-18.34192439862543</v>
      </c>
      <c r="J95" s="406">
        <v>9.858429858429862</v>
      </c>
      <c r="K95" s="406">
        <v>2.2959183673469497</v>
      </c>
      <c r="L95" s="406">
        <v>-16.9</v>
      </c>
    </row>
    <row r="96" spans="1:12" ht="12.75">
      <c r="A96" s="404"/>
      <c r="B96" s="490" t="s">
        <v>456</v>
      </c>
      <c r="C96" s="406">
        <v>142.7</v>
      </c>
      <c r="D96" s="406">
        <v>-3.8</v>
      </c>
      <c r="E96" s="406">
        <v>-4.099999999999994</v>
      </c>
      <c r="F96" s="406">
        <v>6</v>
      </c>
      <c r="G96" s="406">
        <v>-3.2</v>
      </c>
      <c r="H96" s="406">
        <v>8.566108007448769</v>
      </c>
      <c r="I96" s="406">
        <v>-11.387257117035709</v>
      </c>
      <c r="J96" s="406">
        <v>-9.185096632795375</v>
      </c>
      <c r="K96" s="406">
        <v>-5.250783699059558</v>
      </c>
      <c r="L96" s="406">
        <v>-22</v>
      </c>
    </row>
    <row r="97" spans="1:12" s="402" customFormat="1" ht="14.25">
      <c r="A97" s="404"/>
      <c r="B97" s="633" t="s">
        <v>620</v>
      </c>
      <c r="C97" s="633"/>
      <c r="D97" s="633"/>
      <c r="E97" s="633"/>
      <c r="F97" s="633"/>
      <c r="G97" s="633"/>
      <c r="H97" s="633"/>
      <c r="I97" s="633"/>
      <c r="J97" s="633"/>
      <c r="K97" s="633"/>
      <c r="L97" s="633"/>
    </row>
    <row r="98" spans="1:14" ht="12.75">
      <c r="A98" s="404"/>
      <c r="B98" s="489" t="s">
        <v>14</v>
      </c>
      <c r="C98" s="417">
        <v>109.8</v>
      </c>
      <c r="D98" s="406">
        <v>-5.5889939810834015</v>
      </c>
      <c r="E98" s="406">
        <v>-6.58978583196046</v>
      </c>
      <c r="F98" s="406">
        <v>-4.061895551257255</v>
      </c>
      <c r="G98" s="406">
        <v>-4.088050314465419</v>
      </c>
      <c r="H98" s="406">
        <v>1.2629161882893314</v>
      </c>
      <c r="I98" s="406">
        <v>-2.556818181818199</v>
      </c>
      <c r="J98" s="406">
        <v>-38.17086527929901</v>
      </c>
      <c r="K98" s="406">
        <v>-0.9812667261373753</v>
      </c>
      <c r="L98" s="406">
        <v>4.494102782020404</v>
      </c>
      <c r="M98" s="529"/>
      <c r="N98" s="529"/>
    </row>
    <row r="99" spans="1:14" ht="12.75">
      <c r="A99" s="404"/>
      <c r="B99" s="489" t="s">
        <v>15</v>
      </c>
      <c r="C99" s="417">
        <v>115.9</v>
      </c>
      <c r="D99" s="406">
        <v>5.555555555555558</v>
      </c>
      <c r="E99" s="406">
        <v>6.261022927689597</v>
      </c>
      <c r="F99" s="406">
        <v>1.1088709677419262</v>
      </c>
      <c r="G99" s="406">
        <v>3.3879781420764976</v>
      </c>
      <c r="H99" s="406">
        <v>5.668934240362811</v>
      </c>
      <c r="I99" s="406">
        <v>16.326530612244895</v>
      </c>
      <c r="J99" s="406">
        <v>6.864481842338344</v>
      </c>
      <c r="K99" s="406">
        <v>-7.38738738738739</v>
      </c>
      <c r="L99" s="406">
        <v>-2.239367166220285</v>
      </c>
      <c r="M99" s="529"/>
      <c r="N99" s="529"/>
    </row>
    <row r="100" spans="1:14" ht="12.75">
      <c r="A100" s="404"/>
      <c r="B100" s="489" t="s">
        <v>16</v>
      </c>
      <c r="C100" s="417">
        <v>114.5</v>
      </c>
      <c r="D100" s="406">
        <v>-1.2079378774805916</v>
      </c>
      <c r="E100" s="406">
        <v>-1.4937759336099532</v>
      </c>
      <c r="F100" s="406">
        <v>5.284147557328023</v>
      </c>
      <c r="G100" s="406">
        <v>1.1627906976744207</v>
      </c>
      <c r="H100" s="406">
        <v>2.682403433476388</v>
      </c>
      <c r="I100" s="406">
        <v>-8.583959899749372</v>
      </c>
      <c r="J100" s="406">
        <v>12.43265644426026</v>
      </c>
      <c r="K100" s="406">
        <v>3.404669260700399</v>
      </c>
      <c r="L100" s="406">
        <v>-2.471562199242483</v>
      </c>
      <c r="M100" s="529"/>
      <c r="N100" s="529"/>
    </row>
    <row r="101" spans="1:14" ht="12.75">
      <c r="A101" s="404"/>
      <c r="B101" s="489" t="s">
        <v>454</v>
      </c>
      <c r="C101" s="417">
        <v>127.6</v>
      </c>
      <c r="D101" s="406">
        <v>11.441048034934486</v>
      </c>
      <c r="E101" s="406">
        <v>15.080033698399319</v>
      </c>
      <c r="F101" s="406">
        <v>-1.8939393939393923</v>
      </c>
      <c r="G101" s="406">
        <v>-4.3887147335423204</v>
      </c>
      <c r="H101" s="406">
        <v>8.777429467084641</v>
      </c>
      <c r="I101" s="406">
        <v>12.200137080191897</v>
      </c>
      <c r="J101" s="406">
        <v>12.458532989310722</v>
      </c>
      <c r="K101" s="406">
        <v>-0.470366886171214</v>
      </c>
      <c r="L101" s="406">
        <v>2.7205851629873656</v>
      </c>
      <c r="M101" s="529"/>
      <c r="N101" s="529"/>
    </row>
    <row r="102" spans="1:14" ht="12.75">
      <c r="A102" s="404"/>
      <c r="B102" s="489" t="s">
        <v>691</v>
      </c>
      <c r="C102" s="530">
        <v>134.2</v>
      </c>
      <c r="D102" s="530">
        <v>5.1724137931034475</v>
      </c>
      <c r="E102" s="530">
        <v>5.783308931185949</v>
      </c>
      <c r="F102" s="530">
        <v>3.2818532818532864</v>
      </c>
      <c r="G102" s="530">
        <v>-2.1857923497267784</v>
      </c>
      <c r="H102" s="530">
        <v>5.283381364073003</v>
      </c>
      <c r="I102" s="530">
        <v>4.398289554062318</v>
      </c>
      <c r="J102" s="530">
        <v>6.063585709603414</v>
      </c>
      <c r="K102" s="530">
        <v>5.482041587901709</v>
      </c>
      <c r="L102" s="422">
        <v>-7.364538911183704</v>
      </c>
      <c r="M102" s="427"/>
      <c r="N102" s="529"/>
    </row>
    <row r="103" spans="1:14" ht="12.75">
      <c r="A103" s="404"/>
      <c r="B103" s="489" t="s">
        <v>456</v>
      </c>
      <c r="C103" s="530">
        <v>134.3</v>
      </c>
      <c r="D103" s="530">
        <v>0.07451564828615531</v>
      </c>
      <c r="E103" s="530">
        <v>-0.20761245674740803</v>
      </c>
      <c r="F103" s="530">
        <v>-2.4299065420560706</v>
      </c>
      <c r="G103" s="530">
        <v>3.575418994413404</v>
      </c>
      <c r="H103" s="530">
        <v>0.45620437956204185</v>
      </c>
      <c r="I103" s="530">
        <v>2.691632533645394</v>
      </c>
      <c r="J103" s="530">
        <v>-5.037082818294191</v>
      </c>
      <c r="K103" s="530">
        <v>-5.286738351254472</v>
      </c>
      <c r="L103" s="422">
        <v>-7.252948907997469</v>
      </c>
      <c r="M103" s="427"/>
      <c r="N103" s="529"/>
    </row>
    <row r="104" spans="1:14" ht="12.75">
      <c r="A104" s="404"/>
      <c r="B104" s="427"/>
      <c r="C104" s="427"/>
      <c r="D104" s="427"/>
      <c r="E104" s="427"/>
      <c r="F104" s="427"/>
      <c r="G104" s="427"/>
      <c r="H104" s="427"/>
      <c r="I104" s="427"/>
      <c r="J104" s="427"/>
      <c r="K104" s="427"/>
      <c r="L104" s="427"/>
      <c r="M104" s="427"/>
      <c r="N104" s="529"/>
    </row>
    <row r="105" spans="1:13" ht="12.75">
      <c r="A105" s="404"/>
      <c r="B105" s="427" t="s">
        <v>684</v>
      </c>
      <c r="C105" s="427"/>
      <c r="D105" s="427"/>
      <c r="E105" s="427"/>
      <c r="F105" s="427"/>
      <c r="G105" s="427"/>
      <c r="H105" s="427"/>
      <c r="I105" s="427"/>
      <c r="J105" s="427"/>
      <c r="K105" s="427"/>
      <c r="L105" s="427"/>
      <c r="M105" s="402"/>
    </row>
    <row r="106" spans="1:13" ht="12.75">
      <c r="A106" s="404"/>
      <c r="B106" s="427" t="s">
        <v>685</v>
      </c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02"/>
    </row>
    <row r="107" spans="1:13" ht="12.75">
      <c r="A107" s="404"/>
      <c r="B107" s="427" t="s">
        <v>667</v>
      </c>
      <c r="C107" s="427"/>
      <c r="D107" s="427"/>
      <c r="E107" s="427"/>
      <c r="F107" s="427"/>
      <c r="G107" s="427"/>
      <c r="H107" s="427"/>
      <c r="I107" s="427"/>
      <c r="J107" s="427"/>
      <c r="K107" s="427"/>
      <c r="L107" s="427"/>
      <c r="M107" s="402"/>
    </row>
    <row r="108" spans="1:13" ht="12.75">
      <c r="A108" s="401"/>
      <c r="B108" s="536"/>
      <c r="C108" s="428"/>
      <c r="D108" s="428"/>
      <c r="E108" s="428"/>
      <c r="F108" s="428"/>
      <c r="G108" s="428"/>
      <c r="H108" s="428"/>
      <c r="I108" s="428"/>
      <c r="J108" s="428"/>
      <c r="K108" s="428"/>
      <c r="L108" s="402"/>
      <c r="M108" s="402"/>
    </row>
    <row r="109" spans="2:13" ht="12.75">
      <c r="B109" s="402"/>
      <c r="C109" s="428"/>
      <c r="D109" s="428"/>
      <c r="E109" s="428"/>
      <c r="F109" s="428"/>
      <c r="G109" s="428"/>
      <c r="H109" s="428"/>
      <c r="I109" s="428"/>
      <c r="J109" s="428"/>
      <c r="K109" s="428"/>
      <c r="L109" s="402"/>
      <c r="M109" s="402"/>
    </row>
    <row r="110" spans="2:13" ht="12.75">
      <c r="B110" s="402"/>
      <c r="C110" s="428"/>
      <c r="D110" s="428"/>
      <c r="E110" s="428"/>
      <c r="F110" s="428"/>
      <c r="G110" s="428"/>
      <c r="H110" s="428"/>
      <c r="I110" s="428"/>
      <c r="J110" s="428"/>
      <c r="K110" s="428"/>
      <c r="L110" s="402"/>
      <c r="M110" s="402"/>
    </row>
    <row r="111" spans="2:13" ht="12.75">
      <c r="B111" s="429"/>
      <c r="C111" s="428"/>
      <c r="D111" s="428"/>
      <c r="E111" s="428"/>
      <c r="F111" s="428"/>
      <c r="G111" s="428"/>
      <c r="H111" s="428"/>
      <c r="I111" s="428"/>
      <c r="J111" s="428"/>
      <c r="K111" s="428"/>
      <c r="L111" s="402"/>
      <c r="M111" s="402"/>
    </row>
    <row r="112" spans="2:13" ht="12.75">
      <c r="B112" s="429"/>
      <c r="C112" s="428"/>
      <c r="D112" s="428"/>
      <c r="E112" s="428"/>
      <c r="F112" s="428"/>
      <c r="G112" s="428"/>
      <c r="H112" s="428"/>
      <c r="I112" s="428"/>
      <c r="J112" s="428"/>
      <c r="K112" s="428"/>
      <c r="L112" s="402"/>
      <c r="M112" s="402"/>
    </row>
    <row r="113" spans="2:13" ht="12.75">
      <c r="B113" s="429"/>
      <c r="C113" s="428"/>
      <c r="D113" s="428"/>
      <c r="E113" s="428"/>
      <c r="F113" s="428"/>
      <c r="G113" s="428"/>
      <c r="H113" s="428"/>
      <c r="I113" s="428"/>
      <c r="J113" s="428"/>
      <c r="K113" s="428"/>
      <c r="L113" s="402"/>
      <c r="M113" s="402"/>
    </row>
    <row r="114" spans="2:13" ht="12.75">
      <c r="B114" s="402"/>
      <c r="C114" s="428"/>
      <c r="D114" s="428"/>
      <c r="E114" s="428"/>
      <c r="F114" s="428"/>
      <c r="G114" s="428"/>
      <c r="H114" s="428"/>
      <c r="I114" s="428"/>
      <c r="J114" s="428"/>
      <c r="K114" s="428"/>
      <c r="L114" s="402"/>
      <c r="M114" s="402"/>
    </row>
    <row r="115" spans="2:13" ht="12.75">
      <c r="B115" s="402"/>
      <c r="C115" s="428"/>
      <c r="D115" s="428"/>
      <c r="E115" s="428"/>
      <c r="F115" s="428"/>
      <c r="G115" s="428"/>
      <c r="H115" s="428"/>
      <c r="I115" s="428"/>
      <c r="J115" s="428"/>
      <c r="K115" s="428"/>
      <c r="L115" s="402"/>
      <c r="M115" s="402"/>
    </row>
    <row r="116" spans="2:13" ht="12.75">
      <c r="B116" s="402"/>
      <c r="C116" s="428"/>
      <c r="D116" s="428"/>
      <c r="E116" s="428"/>
      <c r="F116" s="428"/>
      <c r="G116" s="428"/>
      <c r="H116" s="428"/>
      <c r="I116" s="428"/>
      <c r="J116" s="428"/>
      <c r="K116" s="428"/>
      <c r="L116" s="402"/>
      <c r="M116" s="402"/>
    </row>
    <row r="117" spans="2:13" ht="12.75">
      <c r="B117" s="402"/>
      <c r="C117" s="428"/>
      <c r="D117" s="428"/>
      <c r="E117" s="428"/>
      <c r="F117" s="428"/>
      <c r="G117" s="428"/>
      <c r="H117" s="428"/>
      <c r="I117" s="428"/>
      <c r="J117" s="428"/>
      <c r="K117" s="428"/>
      <c r="L117" s="402"/>
      <c r="M117" s="402"/>
    </row>
    <row r="118" spans="2:13" ht="12.75">
      <c r="B118" s="402"/>
      <c r="C118" s="428"/>
      <c r="D118" s="428"/>
      <c r="E118" s="428"/>
      <c r="F118" s="428"/>
      <c r="G118" s="428"/>
      <c r="H118" s="428"/>
      <c r="I118" s="428"/>
      <c r="J118" s="428"/>
      <c r="K118" s="428"/>
      <c r="L118" s="402"/>
      <c r="M118" s="402"/>
    </row>
    <row r="119" spans="2:13" ht="12.75">
      <c r="B119" s="402"/>
      <c r="C119" s="428"/>
      <c r="D119" s="428"/>
      <c r="E119" s="428"/>
      <c r="F119" s="428"/>
      <c r="G119" s="428"/>
      <c r="H119" s="428"/>
      <c r="I119" s="428"/>
      <c r="J119" s="428"/>
      <c r="K119" s="428"/>
      <c r="L119" s="402"/>
      <c r="M119" s="402"/>
    </row>
    <row r="120" spans="2:13" ht="12.75">
      <c r="B120" s="402"/>
      <c r="C120" s="428"/>
      <c r="D120" s="428"/>
      <c r="E120" s="428"/>
      <c r="F120" s="428"/>
      <c r="G120" s="428"/>
      <c r="H120" s="428"/>
      <c r="I120" s="428"/>
      <c r="J120" s="428"/>
      <c r="K120" s="428"/>
      <c r="L120" s="402"/>
      <c r="M120" s="402"/>
    </row>
    <row r="121" spans="2:13" ht="12.75">
      <c r="B121" s="402"/>
      <c r="C121" s="428"/>
      <c r="D121" s="428"/>
      <c r="E121" s="428"/>
      <c r="F121" s="428"/>
      <c r="G121" s="428"/>
      <c r="H121" s="428"/>
      <c r="I121" s="428"/>
      <c r="J121" s="428"/>
      <c r="K121" s="428"/>
      <c r="L121" s="402"/>
      <c r="M121" s="402"/>
    </row>
    <row r="122" spans="2:13" ht="12.75">
      <c r="B122" s="402"/>
      <c r="C122" s="428"/>
      <c r="D122" s="428"/>
      <c r="E122" s="428"/>
      <c r="F122" s="428"/>
      <c r="G122" s="428"/>
      <c r="H122" s="428"/>
      <c r="I122" s="428"/>
      <c r="J122" s="428"/>
      <c r="K122" s="428"/>
      <c r="L122" s="402"/>
      <c r="M122" s="402"/>
    </row>
    <row r="123" spans="2:13" ht="12.75">
      <c r="B123" s="402"/>
      <c r="C123" s="428"/>
      <c r="D123" s="428"/>
      <c r="E123" s="428"/>
      <c r="F123" s="428"/>
      <c r="G123" s="428"/>
      <c r="H123" s="428"/>
      <c r="I123" s="428"/>
      <c r="J123" s="428"/>
      <c r="K123" s="428"/>
      <c r="L123" s="402"/>
      <c r="M123" s="402"/>
    </row>
    <row r="124" spans="2:13" ht="12.75">
      <c r="B124" s="402"/>
      <c r="C124" s="428"/>
      <c r="D124" s="428"/>
      <c r="E124" s="428"/>
      <c r="F124" s="428"/>
      <c r="G124" s="428"/>
      <c r="H124" s="428"/>
      <c r="I124" s="428"/>
      <c r="J124" s="428"/>
      <c r="K124" s="428"/>
      <c r="L124" s="402"/>
      <c r="M124" s="402"/>
    </row>
    <row r="125" spans="2:13" ht="12.75">
      <c r="B125" s="402"/>
      <c r="C125" s="428"/>
      <c r="D125" s="428"/>
      <c r="E125" s="428"/>
      <c r="F125" s="428"/>
      <c r="G125" s="428"/>
      <c r="H125" s="428"/>
      <c r="I125" s="428"/>
      <c r="J125" s="428"/>
      <c r="K125" s="428"/>
      <c r="L125" s="402"/>
      <c r="M125" s="402"/>
    </row>
    <row r="126" spans="2:13" ht="12.75">
      <c r="B126" s="402"/>
      <c r="C126" s="428"/>
      <c r="D126" s="428"/>
      <c r="E126" s="428"/>
      <c r="F126" s="428"/>
      <c r="G126" s="428"/>
      <c r="H126" s="428"/>
      <c r="I126" s="428"/>
      <c r="J126" s="428"/>
      <c r="K126" s="428"/>
      <c r="L126" s="402"/>
      <c r="M126" s="402"/>
    </row>
  </sheetData>
  <mergeCells count="14">
    <mergeCell ref="B97:L97"/>
    <mergeCell ref="C5:G5"/>
    <mergeCell ref="H5:K5"/>
    <mergeCell ref="J6:K6"/>
    <mergeCell ref="B6:B7"/>
    <mergeCell ref="C6:C7"/>
    <mergeCell ref="D6:D7"/>
    <mergeCell ref="E6:E7"/>
    <mergeCell ref="F6:F7"/>
    <mergeCell ref="G6:G7"/>
    <mergeCell ref="A2:L2"/>
    <mergeCell ref="L5:L7"/>
    <mergeCell ref="H6:H7"/>
    <mergeCell ref="I6:I7"/>
  </mergeCells>
  <printOptions/>
  <pageMargins left="0.56" right="0.75" top="0.31" bottom="1" header="0.5" footer="0.5"/>
  <pageSetup fitToHeight="1" fitToWidth="1"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8"/>
  <sheetViews>
    <sheetView workbookViewId="0" topLeftCell="A143">
      <selection activeCell="D88" sqref="D88:D96"/>
    </sheetView>
  </sheetViews>
  <sheetFormatPr defaultColWidth="9.00390625" defaultRowHeight="14.25" outlineLevelRow="1"/>
  <cols>
    <col min="1" max="1" width="8.125" style="67" customWidth="1"/>
    <col min="2" max="2" width="8.00390625" style="67" customWidth="1"/>
    <col min="3" max="3" width="10.00390625" style="67" customWidth="1"/>
    <col min="4" max="4" width="9.625" style="67" customWidth="1"/>
    <col min="5" max="5" width="7.125" style="67" customWidth="1"/>
    <col min="6" max="6" width="13.50390625" style="67" customWidth="1"/>
    <col min="7" max="7" width="7.25390625" style="67" customWidth="1"/>
    <col min="8" max="8" width="8.625" style="67" customWidth="1"/>
    <col min="9" max="9" width="9.875" style="67" customWidth="1"/>
    <col min="10" max="10" width="10.375" style="67" customWidth="1"/>
    <col min="11" max="11" width="9.875" style="67" customWidth="1"/>
    <col min="12" max="12" width="9.375" style="67" customWidth="1"/>
    <col min="13" max="13" width="11.75390625" style="67" customWidth="1"/>
    <col min="14" max="14" width="11.125" style="67" customWidth="1"/>
    <col min="15" max="15" width="12.50390625" style="67" customWidth="1"/>
    <col min="16" max="16" width="10.25390625" style="67" customWidth="1"/>
    <col min="17" max="17" width="11.375" style="67" customWidth="1"/>
    <col min="18" max="18" width="10.00390625" style="67" customWidth="1"/>
    <col min="20" max="16384" width="9.00390625" style="67" customWidth="1"/>
  </cols>
  <sheetData>
    <row r="1" ht="15">
      <c r="A1" s="87" t="s">
        <v>324</v>
      </c>
    </row>
    <row r="2" ht="15.75">
      <c r="A2" s="53" t="s">
        <v>379</v>
      </c>
    </row>
    <row r="3" ht="14.25">
      <c r="A3" s="83" t="s">
        <v>422</v>
      </c>
    </row>
    <row r="4" ht="15.75">
      <c r="A4" s="53"/>
    </row>
    <row r="5" spans="1:18" ht="18" customHeight="1">
      <c r="A5" s="6"/>
      <c r="B5" s="642" t="s">
        <v>87</v>
      </c>
      <c r="C5" s="643"/>
      <c r="D5" s="647" t="s">
        <v>423</v>
      </c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43"/>
      <c r="Q5" s="647" t="s">
        <v>517</v>
      </c>
      <c r="R5" s="648"/>
    </row>
    <row r="6" spans="1:18" ht="40.5" customHeight="1">
      <c r="A6" s="6"/>
      <c r="B6" s="644"/>
      <c r="C6" s="645"/>
      <c r="D6" s="101"/>
      <c r="E6" s="652" t="s">
        <v>89</v>
      </c>
      <c r="F6" s="653"/>
      <c r="G6" s="652" t="s">
        <v>335</v>
      </c>
      <c r="H6" s="654"/>
      <c r="I6" s="102" t="s">
        <v>336</v>
      </c>
      <c r="J6" s="103" t="s">
        <v>512</v>
      </c>
      <c r="K6" s="103" t="s">
        <v>337</v>
      </c>
      <c r="L6" s="638" t="s">
        <v>656</v>
      </c>
      <c r="M6" s="639"/>
      <c r="N6" s="103" t="s">
        <v>516</v>
      </c>
      <c r="O6" s="103" t="s">
        <v>624</v>
      </c>
      <c r="P6" s="104" t="s">
        <v>339</v>
      </c>
      <c r="Q6" s="649"/>
      <c r="R6" s="648"/>
    </row>
    <row r="7" spans="1:18" ht="39.75" customHeight="1">
      <c r="A7" s="6"/>
      <c r="B7" s="352" t="s">
        <v>622</v>
      </c>
      <c r="C7" s="640" t="s">
        <v>495</v>
      </c>
      <c r="D7" s="640" t="s">
        <v>495</v>
      </c>
      <c r="E7" s="610" t="s">
        <v>371</v>
      </c>
      <c r="F7" s="640" t="s">
        <v>495</v>
      </c>
      <c r="G7" s="610" t="s">
        <v>371</v>
      </c>
      <c r="H7" s="640" t="s">
        <v>495</v>
      </c>
      <c r="I7" s="646" t="s">
        <v>371</v>
      </c>
      <c r="J7" s="646" t="s">
        <v>495</v>
      </c>
      <c r="K7" s="646" t="s">
        <v>371</v>
      </c>
      <c r="L7" s="351" t="s">
        <v>514</v>
      </c>
      <c r="M7" s="352" t="s">
        <v>515</v>
      </c>
      <c r="N7" s="640" t="s">
        <v>604</v>
      </c>
      <c r="O7" s="640" t="s">
        <v>495</v>
      </c>
      <c r="P7" s="640" t="s">
        <v>495</v>
      </c>
      <c r="Q7" s="608" t="s">
        <v>370</v>
      </c>
      <c r="R7" s="610" t="s">
        <v>340</v>
      </c>
    </row>
    <row r="8" spans="1:18" s="68" customFormat="1" ht="26.25" customHeight="1">
      <c r="A8" s="105"/>
      <c r="B8" s="71" t="s">
        <v>495</v>
      </c>
      <c r="C8" s="641"/>
      <c r="D8" s="641"/>
      <c r="E8" s="542"/>
      <c r="F8" s="641"/>
      <c r="G8" s="542"/>
      <c r="H8" s="641"/>
      <c r="I8" s="542"/>
      <c r="J8" s="542"/>
      <c r="K8" s="542"/>
      <c r="L8" s="253" t="s">
        <v>371</v>
      </c>
      <c r="M8" s="253" t="s">
        <v>371</v>
      </c>
      <c r="N8" s="641"/>
      <c r="O8" s="641"/>
      <c r="P8" s="641"/>
      <c r="Q8" s="650"/>
      <c r="R8" s="563"/>
    </row>
    <row r="9" spans="1:18" ht="14.25">
      <c r="A9" s="8"/>
      <c r="B9" s="9">
        <v>1</v>
      </c>
      <c r="C9" s="10">
        <v>2</v>
      </c>
      <c r="D9" s="9">
        <v>3</v>
      </c>
      <c r="E9" s="10">
        <v>4</v>
      </c>
      <c r="F9" s="9">
        <v>5</v>
      </c>
      <c r="G9" s="10">
        <v>6</v>
      </c>
      <c r="H9" s="9">
        <v>7</v>
      </c>
      <c r="I9" s="10">
        <v>8</v>
      </c>
      <c r="J9" s="9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1">
        <v>17</v>
      </c>
    </row>
    <row r="10" spans="1:18" ht="14.25">
      <c r="A10" s="4">
        <v>2005</v>
      </c>
      <c r="B10" s="13">
        <v>100.00083333333333</v>
      </c>
      <c r="C10" s="13">
        <v>4.317853851904658</v>
      </c>
      <c r="D10" s="54" t="s">
        <v>254</v>
      </c>
      <c r="E10" s="54" t="s">
        <v>254</v>
      </c>
      <c r="F10" s="54">
        <v>9.130560189215856</v>
      </c>
      <c r="G10" s="54" t="s">
        <v>254</v>
      </c>
      <c r="H10" s="54" t="s">
        <v>254</v>
      </c>
      <c r="I10" s="54" t="s">
        <v>254</v>
      </c>
      <c r="J10" s="54" t="s">
        <v>254</v>
      </c>
      <c r="K10" s="54" t="s">
        <v>254</v>
      </c>
      <c r="L10" s="54" t="s">
        <v>254</v>
      </c>
      <c r="M10" s="54" t="s">
        <v>254</v>
      </c>
      <c r="N10" s="54" t="s">
        <v>254</v>
      </c>
      <c r="O10" s="54" t="s">
        <v>254</v>
      </c>
      <c r="P10" s="54" t="s">
        <v>254</v>
      </c>
      <c r="Q10" s="13">
        <v>71.296</v>
      </c>
      <c r="R10" s="13">
        <v>5.426906810989848</v>
      </c>
    </row>
    <row r="11" spans="1:18" ht="14.25">
      <c r="A11" s="4">
        <v>2006</v>
      </c>
      <c r="B11" s="13">
        <v>129.6016666666667</v>
      </c>
      <c r="C11" s="13">
        <v>29.60058666177784</v>
      </c>
      <c r="D11" s="54" t="s">
        <v>254</v>
      </c>
      <c r="E11" s="54" t="s">
        <v>254</v>
      </c>
      <c r="F11" s="54">
        <v>15.791629604625228</v>
      </c>
      <c r="G11" s="54" t="s">
        <v>254</v>
      </c>
      <c r="H11" s="54" t="s">
        <v>254</v>
      </c>
      <c r="I11" s="54" t="s">
        <v>254</v>
      </c>
      <c r="J11" s="54" t="s">
        <v>254</v>
      </c>
      <c r="K11" s="54" t="s">
        <v>254</v>
      </c>
      <c r="L11" s="54" t="s">
        <v>254</v>
      </c>
      <c r="M11" s="54" t="s">
        <v>254</v>
      </c>
      <c r="N11" s="54" t="s">
        <v>254</v>
      </c>
      <c r="O11" s="54" t="s">
        <v>254</v>
      </c>
      <c r="P11" s="54" t="s">
        <v>254</v>
      </c>
      <c r="Q11" s="13">
        <v>78.568</v>
      </c>
      <c r="R11" s="13">
        <v>10.199730700179543</v>
      </c>
    </row>
    <row r="12" spans="1:18" ht="14.25">
      <c r="A12" s="4">
        <v>2007</v>
      </c>
      <c r="B12" s="13">
        <v>157.81416666666664</v>
      </c>
      <c r="C12" s="13">
        <v>21.768624374686496</v>
      </c>
      <c r="D12" s="54" t="s">
        <v>254</v>
      </c>
      <c r="E12" s="54" t="s">
        <v>254</v>
      </c>
      <c r="F12" s="54">
        <v>12.458035960838345</v>
      </c>
      <c r="G12" s="54" t="s">
        <v>254</v>
      </c>
      <c r="H12" s="54" t="s">
        <v>254</v>
      </c>
      <c r="I12" s="54" t="s">
        <v>254</v>
      </c>
      <c r="J12" s="54" t="s">
        <v>254</v>
      </c>
      <c r="K12" s="54" t="s">
        <v>254</v>
      </c>
      <c r="L12" s="54" t="s">
        <v>254</v>
      </c>
      <c r="M12" s="54" t="s">
        <v>254</v>
      </c>
      <c r="N12" s="54" t="s">
        <v>254</v>
      </c>
      <c r="O12" s="54" t="s">
        <v>254</v>
      </c>
      <c r="P12" s="54" t="s">
        <v>254</v>
      </c>
      <c r="Q12" s="13">
        <v>83.255</v>
      </c>
      <c r="R12" s="13">
        <v>5.965533041441802</v>
      </c>
    </row>
    <row r="13" spans="1:18" ht="13.5" customHeight="1">
      <c r="A13" s="55">
        <v>2008</v>
      </c>
      <c r="B13" s="107">
        <v>160.16166666666666</v>
      </c>
      <c r="C13" s="23">
        <v>1.48750904280881</v>
      </c>
      <c r="D13" s="56" t="s">
        <v>254</v>
      </c>
      <c r="E13" s="23">
        <v>3.5999999999999943</v>
      </c>
      <c r="F13" s="56">
        <v>5.883040258293292</v>
      </c>
      <c r="G13" s="23">
        <v>16.4</v>
      </c>
      <c r="H13" s="56" t="s">
        <v>254</v>
      </c>
      <c r="I13" s="23">
        <v>7</v>
      </c>
      <c r="J13" s="23">
        <v>13.7</v>
      </c>
      <c r="K13" s="23">
        <v>9.099999999999994</v>
      </c>
      <c r="L13" s="23">
        <v>-2.9000000000000057</v>
      </c>
      <c r="M13" s="23">
        <v>2.4000000000000057</v>
      </c>
      <c r="N13" s="56" t="s">
        <v>254</v>
      </c>
      <c r="O13" s="56" t="s">
        <v>254</v>
      </c>
      <c r="P13" s="56" t="s">
        <v>254</v>
      </c>
      <c r="Q13" s="23">
        <v>96.897</v>
      </c>
      <c r="R13" s="23">
        <v>16.385802654495222</v>
      </c>
    </row>
    <row r="14" spans="1:18" ht="14.25" customHeight="1" hidden="1" outlineLevel="1">
      <c r="A14" s="4">
        <v>2009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54"/>
      <c r="R14" s="54"/>
    </row>
    <row r="15" spans="1:18" ht="14.25" customHeight="1" hidden="1" outlineLevel="1">
      <c r="A15" s="4" t="s">
        <v>171</v>
      </c>
      <c r="B15" s="66">
        <v>99.00333333333333</v>
      </c>
      <c r="C15" s="66">
        <v>6.056061417603999</v>
      </c>
      <c r="D15" s="54" t="s">
        <v>254</v>
      </c>
      <c r="E15" s="54" t="s">
        <v>254</v>
      </c>
      <c r="F15" s="66">
        <v>4.594101156936773</v>
      </c>
      <c r="G15" s="334" t="s">
        <v>254</v>
      </c>
      <c r="H15" s="334" t="s">
        <v>254</v>
      </c>
      <c r="I15" s="334" t="s">
        <v>254</v>
      </c>
      <c r="J15" s="334" t="s">
        <v>254</v>
      </c>
      <c r="K15" s="334" t="s">
        <v>254</v>
      </c>
      <c r="L15" s="334" t="s">
        <v>254</v>
      </c>
      <c r="M15" s="334" t="s">
        <v>254</v>
      </c>
      <c r="N15" s="334" t="s">
        <v>254</v>
      </c>
      <c r="O15" s="334" t="s">
        <v>254</v>
      </c>
      <c r="P15" s="334" t="s">
        <v>254</v>
      </c>
      <c r="Q15" s="54" t="s">
        <v>254</v>
      </c>
      <c r="R15" s="54" t="s">
        <v>254</v>
      </c>
    </row>
    <row r="16" spans="1:18" ht="14.25" customHeight="1" hidden="1" outlineLevel="1">
      <c r="A16" s="4" t="s">
        <v>172</v>
      </c>
      <c r="B16" s="66">
        <v>101.21</v>
      </c>
      <c r="C16" s="66">
        <v>4.993257028251335</v>
      </c>
      <c r="D16" s="54" t="s">
        <v>254</v>
      </c>
      <c r="E16" s="54" t="s">
        <v>254</v>
      </c>
      <c r="F16" s="66">
        <v>7.750993339899992</v>
      </c>
      <c r="G16" s="334" t="s">
        <v>254</v>
      </c>
      <c r="H16" s="334" t="s">
        <v>254</v>
      </c>
      <c r="I16" s="334" t="s">
        <v>254</v>
      </c>
      <c r="J16" s="334" t="s">
        <v>254</v>
      </c>
      <c r="K16" s="334" t="s">
        <v>254</v>
      </c>
      <c r="L16" s="334" t="s">
        <v>254</v>
      </c>
      <c r="M16" s="334" t="s">
        <v>254</v>
      </c>
      <c r="N16" s="334" t="s">
        <v>254</v>
      </c>
      <c r="O16" s="334" t="s">
        <v>254</v>
      </c>
      <c r="P16" s="334" t="s">
        <v>254</v>
      </c>
      <c r="Q16" s="54" t="s">
        <v>254</v>
      </c>
      <c r="R16" s="54" t="s">
        <v>254</v>
      </c>
    </row>
    <row r="17" spans="1:18" ht="14.25" customHeight="1" hidden="1" outlineLevel="1">
      <c r="A17" s="4" t="s">
        <v>173</v>
      </c>
      <c r="B17" s="66">
        <v>94.70333333333333</v>
      </c>
      <c r="C17" s="66">
        <v>-1.0483421565895696</v>
      </c>
      <c r="D17" s="54" t="s">
        <v>254</v>
      </c>
      <c r="E17" s="54" t="s">
        <v>254</v>
      </c>
      <c r="F17" s="66">
        <v>9.91748140257414</v>
      </c>
      <c r="G17" s="334" t="s">
        <v>254</v>
      </c>
      <c r="H17" s="334" t="s">
        <v>254</v>
      </c>
      <c r="I17" s="334" t="s">
        <v>254</v>
      </c>
      <c r="J17" s="334" t="s">
        <v>254</v>
      </c>
      <c r="K17" s="334" t="s">
        <v>254</v>
      </c>
      <c r="L17" s="334" t="s">
        <v>254</v>
      </c>
      <c r="M17" s="334" t="s">
        <v>254</v>
      </c>
      <c r="N17" s="334" t="s">
        <v>254</v>
      </c>
      <c r="O17" s="334" t="s">
        <v>254</v>
      </c>
      <c r="P17" s="334" t="s">
        <v>254</v>
      </c>
      <c r="Q17" s="54" t="s">
        <v>254</v>
      </c>
      <c r="R17" s="54" t="s">
        <v>254</v>
      </c>
    </row>
    <row r="18" spans="1:18" ht="14.25" customHeight="1" hidden="1" outlineLevel="1">
      <c r="A18" s="4" t="s">
        <v>174</v>
      </c>
      <c r="B18" s="66">
        <v>105.08666666666666</v>
      </c>
      <c r="C18" s="66">
        <v>7.238587659024404</v>
      </c>
      <c r="D18" s="54" t="s">
        <v>254</v>
      </c>
      <c r="E18" s="54" t="s">
        <v>254</v>
      </c>
      <c r="F18" s="66">
        <v>13.714558381681059</v>
      </c>
      <c r="G18" s="334" t="s">
        <v>254</v>
      </c>
      <c r="H18" s="334" t="s">
        <v>254</v>
      </c>
      <c r="I18" s="334" t="s">
        <v>254</v>
      </c>
      <c r="J18" s="334" t="s">
        <v>254</v>
      </c>
      <c r="K18" s="334" t="s">
        <v>254</v>
      </c>
      <c r="L18" s="334" t="s">
        <v>254</v>
      </c>
      <c r="M18" s="334" t="s">
        <v>254</v>
      </c>
      <c r="N18" s="334" t="s">
        <v>254</v>
      </c>
      <c r="O18" s="334" t="s">
        <v>254</v>
      </c>
      <c r="P18" s="334" t="s">
        <v>254</v>
      </c>
      <c r="Q18" s="54" t="s">
        <v>254</v>
      </c>
      <c r="R18" s="54" t="s">
        <v>254</v>
      </c>
    </row>
    <row r="19" spans="1:18" ht="14.25" customHeight="1" hidden="1" outlineLevel="1">
      <c r="A19" s="4" t="s">
        <v>175</v>
      </c>
      <c r="B19" s="66">
        <v>114.32666666666667</v>
      </c>
      <c r="C19" s="66">
        <v>15.477593347025362</v>
      </c>
      <c r="D19" s="54" t="s">
        <v>254</v>
      </c>
      <c r="E19" s="54" t="s">
        <v>254</v>
      </c>
      <c r="F19" s="66">
        <v>15.43248948919343</v>
      </c>
      <c r="G19" s="334" t="s">
        <v>254</v>
      </c>
      <c r="H19" s="334" t="s">
        <v>254</v>
      </c>
      <c r="I19" s="334" t="s">
        <v>254</v>
      </c>
      <c r="J19" s="334" t="s">
        <v>254</v>
      </c>
      <c r="K19" s="334" t="s">
        <v>254</v>
      </c>
      <c r="L19" s="334" t="s">
        <v>254</v>
      </c>
      <c r="M19" s="334" t="s">
        <v>254</v>
      </c>
      <c r="N19" s="334" t="s">
        <v>254</v>
      </c>
      <c r="O19" s="334" t="s">
        <v>254</v>
      </c>
      <c r="P19" s="334" t="s">
        <v>254</v>
      </c>
      <c r="Q19" s="54" t="s">
        <v>254</v>
      </c>
      <c r="R19" s="54" t="s">
        <v>254</v>
      </c>
    </row>
    <row r="20" spans="1:18" ht="14.25" customHeight="1" hidden="1" outlineLevel="1">
      <c r="A20" s="4" t="s">
        <v>176</v>
      </c>
      <c r="B20" s="66">
        <v>122.97333333333334</v>
      </c>
      <c r="C20" s="66">
        <v>21.50314527549982</v>
      </c>
      <c r="D20" s="54" t="s">
        <v>254</v>
      </c>
      <c r="E20" s="54" t="s">
        <v>254</v>
      </c>
      <c r="F20" s="66">
        <v>13.610629425803594</v>
      </c>
      <c r="G20" s="334" t="s">
        <v>254</v>
      </c>
      <c r="H20" s="334" t="s">
        <v>254</v>
      </c>
      <c r="I20" s="334" t="s">
        <v>254</v>
      </c>
      <c r="J20" s="334" t="s">
        <v>254</v>
      </c>
      <c r="K20" s="334" t="s">
        <v>254</v>
      </c>
      <c r="L20" s="334" t="s">
        <v>254</v>
      </c>
      <c r="M20" s="334" t="s">
        <v>254</v>
      </c>
      <c r="N20" s="334" t="s">
        <v>254</v>
      </c>
      <c r="O20" s="334" t="s">
        <v>254</v>
      </c>
      <c r="P20" s="334" t="s">
        <v>254</v>
      </c>
      <c r="Q20" s="54" t="s">
        <v>254</v>
      </c>
      <c r="R20" s="54" t="s">
        <v>254</v>
      </c>
    </row>
    <row r="21" spans="1:18" ht="14.25" customHeight="1" hidden="1" outlineLevel="1">
      <c r="A21" s="4" t="s">
        <v>177</v>
      </c>
      <c r="B21" s="66">
        <v>134.49</v>
      </c>
      <c r="C21" s="66">
        <v>42.011896800535</v>
      </c>
      <c r="D21" s="54" t="s">
        <v>254</v>
      </c>
      <c r="E21" s="54" t="s">
        <v>254</v>
      </c>
      <c r="F21" s="66">
        <v>19.756777307315403</v>
      </c>
      <c r="G21" s="334" t="s">
        <v>254</v>
      </c>
      <c r="H21" s="334" t="s">
        <v>254</v>
      </c>
      <c r="I21" s="334" t="s">
        <v>254</v>
      </c>
      <c r="J21" s="334" t="s">
        <v>254</v>
      </c>
      <c r="K21" s="334" t="s">
        <v>254</v>
      </c>
      <c r="L21" s="334" t="s">
        <v>254</v>
      </c>
      <c r="M21" s="334" t="s">
        <v>254</v>
      </c>
      <c r="N21" s="334" t="s">
        <v>254</v>
      </c>
      <c r="O21" s="334" t="s">
        <v>254</v>
      </c>
      <c r="P21" s="334" t="s">
        <v>254</v>
      </c>
      <c r="Q21" s="54" t="s">
        <v>254</v>
      </c>
      <c r="R21" s="54" t="s">
        <v>254</v>
      </c>
    </row>
    <row r="22" spans="1:18" ht="14.25" customHeight="1" hidden="1" outlineLevel="1">
      <c r="A22" s="4" t="s">
        <v>178</v>
      </c>
      <c r="B22" s="66">
        <v>146.61666666666667</v>
      </c>
      <c r="C22" s="66">
        <v>39.519761466725896</v>
      </c>
      <c r="D22" s="54" t="s">
        <v>254</v>
      </c>
      <c r="E22" s="54" t="s">
        <v>254</v>
      </c>
      <c r="F22" s="66">
        <v>14.51164628341401</v>
      </c>
      <c r="G22" s="334" t="s">
        <v>254</v>
      </c>
      <c r="H22" s="334" t="s">
        <v>254</v>
      </c>
      <c r="I22" s="334" t="s">
        <v>254</v>
      </c>
      <c r="J22" s="334" t="s">
        <v>254</v>
      </c>
      <c r="K22" s="334" t="s">
        <v>254</v>
      </c>
      <c r="L22" s="334" t="s">
        <v>254</v>
      </c>
      <c r="M22" s="334" t="s">
        <v>254</v>
      </c>
      <c r="N22" s="334" t="s">
        <v>254</v>
      </c>
      <c r="O22" s="334" t="s">
        <v>254</v>
      </c>
      <c r="P22" s="334" t="s">
        <v>254</v>
      </c>
      <c r="Q22" s="54" t="s">
        <v>254</v>
      </c>
      <c r="R22" s="54" t="s">
        <v>254</v>
      </c>
    </row>
    <row r="23" spans="1:18" ht="14.25" customHeight="1" hidden="1" outlineLevel="1">
      <c r="A23" s="4" t="s">
        <v>179</v>
      </c>
      <c r="B23" s="66">
        <v>148.59666666666666</v>
      </c>
      <c r="C23" s="66">
        <v>29.97550877602194</v>
      </c>
      <c r="D23" s="54" t="s">
        <v>254</v>
      </c>
      <c r="E23" s="54" t="s">
        <v>254</v>
      </c>
      <c r="F23" s="66">
        <v>18.22688637690591</v>
      </c>
      <c r="G23" s="334" t="s">
        <v>254</v>
      </c>
      <c r="H23" s="334" t="s">
        <v>254</v>
      </c>
      <c r="I23" s="334" t="s">
        <v>254</v>
      </c>
      <c r="J23" s="334" t="s">
        <v>254</v>
      </c>
      <c r="K23" s="334" t="s">
        <v>254</v>
      </c>
      <c r="L23" s="334" t="s">
        <v>254</v>
      </c>
      <c r="M23" s="334" t="s">
        <v>254</v>
      </c>
      <c r="N23" s="334" t="s">
        <v>254</v>
      </c>
      <c r="O23" s="334" t="s">
        <v>254</v>
      </c>
      <c r="P23" s="334" t="s">
        <v>254</v>
      </c>
      <c r="Q23" s="54" t="s">
        <v>254</v>
      </c>
      <c r="R23" s="54" t="s">
        <v>254</v>
      </c>
    </row>
    <row r="24" spans="1:18" ht="14.25" customHeight="1" hidden="1" outlineLevel="1">
      <c r="A24" s="4" t="s">
        <v>180</v>
      </c>
      <c r="B24" s="66">
        <v>156.90333333333334</v>
      </c>
      <c r="C24" s="66">
        <v>27.59134771766236</v>
      </c>
      <c r="D24" s="54" t="s">
        <v>254</v>
      </c>
      <c r="E24" s="54" t="s">
        <v>254</v>
      </c>
      <c r="F24" s="66">
        <v>11.814985498530419</v>
      </c>
      <c r="G24" s="334" t="s">
        <v>254</v>
      </c>
      <c r="H24" s="334" t="s">
        <v>254</v>
      </c>
      <c r="I24" s="334" t="s">
        <v>254</v>
      </c>
      <c r="J24" s="334" t="s">
        <v>254</v>
      </c>
      <c r="K24" s="334" t="s">
        <v>254</v>
      </c>
      <c r="L24" s="334" t="s">
        <v>254</v>
      </c>
      <c r="M24" s="334" t="s">
        <v>254</v>
      </c>
      <c r="N24" s="334" t="s">
        <v>254</v>
      </c>
      <c r="O24" s="334" t="s">
        <v>254</v>
      </c>
      <c r="P24" s="334" t="s">
        <v>254</v>
      </c>
      <c r="Q24" s="54" t="s">
        <v>254</v>
      </c>
      <c r="R24" s="54" t="s">
        <v>254</v>
      </c>
    </row>
    <row r="25" spans="1:18" ht="14.25" customHeight="1" hidden="1" outlineLevel="1">
      <c r="A25" s="4" t="s">
        <v>181</v>
      </c>
      <c r="B25" s="66">
        <v>155.75</v>
      </c>
      <c r="C25" s="66">
        <v>15.807866755892633</v>
      </c>
      <c r="D25" s="54" t="s">
        <v>254</v>
      </c>
      <c r="E25" s="54" t="s">
        <v>254</v>
      </c>
      <c r="F25" s="66">
        <v>7.690611646351357</v>
      </c>
      <c r="G25" s="334" t="s">
        <v>254</v>
      </c>
      <c r="H25" s="334" t="s">
        <v>254</v>
      </c>
      <c r="I25" s="334" t="s">
        <v>254</v>
      </c>
      <c r="J25" s="334" t="s">
        <v>254</v>
      </c>
      <c r="K25" s="334" t="s">
        <v>254</v>
      </c>
      <c r="L25" s="334" t="s">
        <v>254</v>
      </c>
      <c r="M25" s="334" t="s">
        <v>254</v>
      </c>
      <c r="N25" s="334" t="s">
        <v>254</v>
      </c>
      <c r="O25" s="334" t="s">
        <v>254</v>
      </c>
      <c r="P25" s="334" t="s">
        <v>254</v>
      </c>
      <c r="Q25" s="54" t="s">
        <v>254</v>
      </c>
      <c r="R25" s="54" t="s">
        <v>254</v>
      </c>
    </row>
    <row r="26" spans="1:18" ht="14.25" hidden="1">
      <c r="A26" s="4" t="s">
        <v>29</v>
      </c>
      <c r="B26" s="13">
        <v>170.00666666666666</v>
      </c>
      <c r="C26" s="13">
        <v>15.953165851994996</v>
      </c>
      <c r="D26" s="54" t="s">
        <v>254</v>
      </c>
      <c r="E26" s="54" t="s">
        <v>254</v>
      </c>
      <c r="F26" s="54">
        <v>12.632074313328829</v>
      </c>
      <c r="G26" s="54" t="s">
        <v>254</v>
      </c>
      <c r="H26" s="54" t="s">
        <v>254</v>
      </c>
      <c r="I26" s="54" t="s">
        <v>254</v>
      </c>
      <c r="J26" s="54" t="s">
        <v>254</v>
      </c>
      <c r="K26" s="54" t="s">
        <v>254</v>
      </c>
      <c r="L26" s="54" t="s">
        <v>254</v>
      </c>
      <c r="M26" s="54" t="s">
        <v>254</v>
      </c>
      <c r="N26" s="54" t="s">
        <v>254</v>
      </c>
      <c r="O26" s="54" t="s">
        <v>254</v>
      </c>
      <c r="P26" s="54" t="s">
        <v>254</v>
      </c>
      <c r="Q26" s="13">
        <v>17.718</v>
      </c>
      <c r="R26" s="13">
        <v>7.499089916272311</v>
      </c>
    </row>
    <row r="27" spans="1:18" ht="14.25" hidden="1">
      <c r="A27" s="4" t="s">
        <v>30</v>
      </c>
      <c r="B27" s="13">
        <v>173.96</v>
      </c>
      <c r="C27" s="13">
        <v>17.068574889521983</v>
      </c>
      <c r="D27" s="54" t="s">
        <v>254</v>
      </c>
      <c r="E27" s="66">
        <v>11.666666666666671</v>
      </c>
      <c r="F27" s="54">
        <v>13.64524008276679</v>
      </c>
      <c r="G27" s="13">
        <v>16.066666666666677</v>
      </c>
      <c r="H27" s="54" t="s">
        <v>254</v>
      </c>
      <c r="I27" s="13">
        <v>19.266666666666666</v>
      </c>
      <c r="J27" s="13">
        <v>15.766666666666666</v>
      </c>
      <c r="K27" s="13">
        <v>14.733333333333334</v>
      </c>
      <c r="L27" s="13">
        <v>-8.099999999999994</v>
      </c>
      <c r="M27" s="13">
        <v>7.866666666666674</v>
      </c>
      <c r="N27" s="54" t="s">
        <v>254</v>
      </c>
      <c r="O27" s="54" t="s">
        <v>254</v>
      </c>
      <c r="P27" s="54" t="s">
        <v>254</v>
      </c>
      <c r="Q27" s="13">
        <v>21.744</v>
      </c>
      <c r="R27" s="13">
        <v>22.72265492719268</v>
      </c>
    </row>
    <row r="28" spans="1:18" ht="14.25">
      <c r="A28" s="4" t="s">
        <v>31</v>
      </c>
      <c r="B28" s="13">
        <v>173.62333333333333</v>
      </c>
      <c r="C28" s="13">
        <v>10.656242697202089</v>
      </c>
      <c r="D28" s="54" t="s">
        <v>254</v>
      </c>
      <c r="E28" s="66">
        <v>13.066666666666663</v>
      </c>
      <c r="F28" s="54">
        <v>15.240966789366354</v>
      </c>
      <c r="G28" s="13">
        <v>15.7</v>
      </c>
      <c r="H28" s="54" t="s">
        <v>254</v>
      </c>
      <c r="I28" s="13">
        <v>11.1</v>
      </c>
      <c r="J28" s="13">
        <v>17.466666666666654</v>
      </c>
      <c r="K28" s="13">
        <v>7.666666666666671</v>
      </c>
      <c r="L28" s="13">
        <v>9.266666666666652</v>
      </c>
      <c r="M28" s="13">
        <v>7.733333333333334</v>
      </c>
      <c r="N28" s="54" t="s">
        <v>254</v>
      </c>
      <c r="O28" s="54" t="s">
        <v>254</v>
      </c>
      <c r="P28" s="54" t="s">
        <v>254</v>
      </c>
      <c r="Q28" s="13">
        <v>26.463</v>
      </c>
      <c r="R28" s="13">
        <v>20.472548484020763</v>
      </c>
    </row>
    <row r="29" spans="1:18" ht="14.25">
      <c r="A29" s="4" t="s">
        <v>32</v>
      </c>
      <c r="B29" s="13">
        <v>157.47</v>
      </c>
      <c r="C29" s="13">
        <v>1.1043338683788022</v>
      </c>
      <c r="D29" s="54" t="s">
        <v>254</v>
      </c>
      <c r="E29" s="13">
        <v>4.466666666666654</v>
      </c>
      <c r="F29" s="54">
        <v>6.732705183088612</v>
      </c>
      <c r="G29" s="13">
        <v>17.233333333333334</v>
      </c>
      <c r="H29" s="54" t="s">
        <v>254</v>
      </c>
      <c r="I29" s="13">
        <v>5.733333333333334</v>
      </c>
      <c r="J29" s="13">
        <v>15.433333333333337</v>
      </c>
      <c r="K29" s="13">
        <v>9.8</v>
      </c>
      <c r="L29" s="13">
        <v>-3</v>
      </c>
      <c r="M29" s="13">
        <v>-1</v>
      </c>
      <c r="N29" s="54" t="s">
        <v>254</v>
      </c>
      <c r="O29" s="54" t="s">
        <v>254</v>
      </c>
      <c r="P29" s="54" t="s">
        <v>254</v>
      </c>
      <c r="Q29" s="13">
        <v>23.436</v>
      </c>
      <c r="R29" s="13">
        <v>19.455629746674134</v>
      </c>
    </row>
    <row r="30" spans="1:18" ht="14.25">
      <c r="A30" s="4" t="s">
        <v>33</v>
      </c>
      <c r="B30" s="16">
        <v>135.59137842795755</v>
      </c>
      <c r="C30" s="13">
        <v>-20.243493336756856</v>
      </c>
      <c r="D30" s="54" t="s">
        <v>254</v>
      </c>
      <c r="E30" s="13">
        <v>-12.266666666666666</v>
      </c>
      <c r="F30" s="54">
        <v>-9.601678035348058</v>
      </c>
      <c r="G30" s="13">
        <v>16.1</v>
      </c>
      <c r="H30" s="54" t="s">
        <v>254</v>
      </c>
      <c r="I30" s="13">
        <v>-4.833333333333329</v>
      </c>
      <c r="J30" s="13">
        <v>7.266666666666666</v>
      </c>
      <c r="K30" s="13">
        <v>5.63333333333334</v>
      </c>
      <c r="L30" s="13">
        <v>-7.166666666666671</v>
      </c>
      <c r="M30" s="13">
        <v>-3.2333333333333485</v>
      </c>
      <c r="N30" s="54" t="s">
        <v>254</v>
      </c>
      <c r="O30" s="54" t="s">
        <v>254</v>
      </c>
      <c r="P30" s="54" t="s">
        <v>254</v>
      </c>
      <c r="Q30" s="13">
        <v>25.254</v>
      </c>
      <c r="R30" s="13">
        <v>5.43587174348697</v>
      </c>
    </row>
    <row r="31" spans="1:18" ht="14.25" customHeight="1" outlineLevel="1">
      <c r="A31" s="4" t="s">
        <v>34</v>
      </c>
      <c r="B31" s="498">
        <v>112.64054098535087</v>
      </c>
      <c r="C31" s="436">
        <v>-35.249171657075834</v>
      </c>
      <c r="D31" s="54">
        <v>-20.82529222562168</v>
      </c>
      <c r="E31" s="13">
        <v>-25.233333333333334</v>
      </c>
      <c r="F31" s="13">
        <v>-25.5598527770711</v>
      </c>
      <c r="G31" s="13">
        <v>-20.83333333333333</v>
      </c>
      <c r="H31" s="54">
        <v>-17.28676821824743</v>
      </c>
      <c r="I31" s="13">
        <v>-24.96666666666667</v>
      </c>
      <c r="J31" s="13">
        <v>-25.141979397133625</v>
      </c>
      <c r="K31" s="99">
        <v>-10.9</v>
      </c>
      <c r="L31" s="13">
        <v>-27.266666666666666</v>
      </c>
      <c r="M31" s="13">
        <v>-27.4</v>
      </c>
      <c r="N31" s="13">
        <v>-1.36666666666666</v>
      </c>
      <c r="O31" s="54">
        <v>9.424842919284671</v>
      </c>
      <c r="P31" s="54">
        <v>-14.472994231777662</v>
      </c>
      <c r="Q31" s="13">
        <v>16.184</v>
      </c>
      <c r="R31" s="13">
        <v>-25.570272259013976</v>
      </c>
    </row>
    <row r="32" spans="1:18" ht="14.25" customHeight="1" outlineLevel="1">
      <c r="A32" s="4" t="s">
        <v>35</v>
      </c>
      <c r="B32" s="498">
        <v>116.11061528481969</v>
      </c>
      <c r="C32" s="436">
        <v>-33.124993596394674</v>
      </c>
      <c r="D32" s="54">
        <v>-22.532638032314395</v>
      </c>
      <c r="E32" s="13">
        <v>-25.766666666666666</v>
      </c>
      <c r="F32" s="54">
        <v>-28.956071806000253</v>
      </c>
      <c r="G32" s="13">
        <v>-8.766666666666666</v>
      </c>
      <c r="H32" s="54">
        <v>-6.0937377537424595</v>
      </c>
      <c r="I32" s="13">
        <v>-12.333333333333329</v>
      </c>
      <c r="J32" s="13">
        <v>-29.512679327265232</v>
      </c>
      <c r="K32" s="13">
        <v>-10.533333333333346</v>
      </c>
      <c r="L32" s="13">
        <v>-27.86666666666667</v>
      </c>
      <c r="M32" s="13">
        <v>-30.933333333333334</v>
      </c>
      <c r="N32" s="54">
        <v>-5.766666666666666</v>
      </c>
      <c r="O32" s="54">
        <v>9.875468083253509</v>
      </c>
      <c r="P32" s="13">
        <v>-17.494342469197903</v>
      </c>
      <c r="Q32" s="13">
        <v>32.003</v>
      </c>
      <c r="R32" s="13">
        <v>20.93489022408646</v>
      </c>
    </row>
    <row r="33" spans="1:18" ht="14.25" customHeight="1" outlineLevel="1">
      <c r="A33" s="55" t="s">
        <v>36</v>
      </c>
      <c r="B33" s="56">
        <v>131.32568442717545</v>
      </c>
      <c r="C33" s="56">
        <v>-16.602727867418906</v>
      </c>
      <c r="D33" s="56">
        <v>-19.07161357097226</v>
      </c>
      <c r="E33" s="56">
        <v>-16.4</v>
      </c>
      <c r="F33" s="56">
        <v>-21.06651131726716</v>
      </c>
      <c r="G33" s="23">
        <v>-9.033333333333346</v>
      </c>
      <c r="H33" s="56">
        <v>-7.633881694084721</v>
      </c>
      <c r="I33" s="28">
        <v>-16.5</v>
      </c>
      <c r="J33" s="23">
        <v>-28.697935373602007</v>
      </c>
      <c r="K33" s="23">
        <v>-9.666666666666671</v>
      </c>
      <c r="L33" s="28">
        <v>-24.3</v>
      </c>
      <c r="M33" s="23">
        <v>-29.066666666666666</v>
      </c>
      <c r="N33" s="56">
        <v>-9.866666666666674</v>
      </c>
      <c r="O33" s="56">
        <v>-1.092473118279571</v>
      </c>
      <c r="P33" s="23">
        <v>-11.91639354399851</v>
      </c>
      <c r="Q33" s="23">
        <v>24.616</v>
      </c>
      <c r="R33" s="23">
        <v>5.034988905956638</v>
      </c>
    </row>
    <row r="34" spans="1:18" ht="14.25" customHeight="1" hidden="1" outlineLevel="1">
      <c r="A34" s="4" t="s">
        <v>37</v>
      </c>
      <c r="B34" s="332"/>
      <c r="C34" s="333"/>
      <c r="D34" s="54"/>
      <c r="E34" s="54"/>
      <c r="F34" s="54"/>
      <c r="G34" s="6"/>
      <c r="H34" s="54"/>
      <c r="I34" s="6"/>
      <c r="J34" s="6"/>
      <c r="K34" s="6"/>
      <c r="L34" s="6"/>
      <c r="M34" s="6"/>
      <c r="N34" s="235">
        <v>-100</v>
      </c>
      <c r="O34" s="235"/>
      <c r="P34" s="6">
        <v>-100</v>
      </c>
      <c r="Q34" s="13"/>
      <c r="R34" s="13"/>
    </row>
    <row r="35" spans="1:18" ht="14.25" hidden="1" outlineLevel="1">
      <c r="A35" s="4" t="s">
        <v>38</v>
      </c>
      <c r="B35" s="332"/>
      <c r="C35" s="333"/>
      <c r="D35" s="54"/>
      <c r="E35" s="54"/>
      <c r="F35" s="54"/>
      <c r="G35" s="6"/>
      <c r="H35" s="54"/>
      <c r="I35" s="6"/>
      <c r="J35" s="6"/>
      <c r="K35" s="6"/>
      <c r="L35" s="6"/>
      <c r="M35" s="6"/>
      <c r="N35" s="235">
        <v>-100</v>
      </c>
      <c r="O35" s="235"/>
      <c r="P35" s="6">
        <v>-100</v>
      </c>
      <c r="Q35" s="13"/>
      <c r="R35" s="13"/>
    </row>
    <row r="36" spans="1:18" ht="14.25" hidden="1" outlineLevel="1">
      <c r="A36" s="4" t="s">
        <v>39</v>
      </c>
      <c r="B36" s="332"/>
      <c r="C36" s="333"/>
      <c r="D36" s="54"/>
      <c r="E36" s="54"/>
      <c r="F36" s="54"/>
      <c r="G36" s="6"/>
      <c r="H36" s="54"/>
      <c r="I36" s="6"/>
      <c r="J36" s="6"/>
      <c r="K36" s="6"/>
      <c r="L36" s="6"/>
      <c r="M36" s="6"/>
      <c r="N36" s="235">
        <v>-100</v>
      </c>
      <c r="O36" s="235"/>
      <c r="P36" s="6">
        <v>-100</v>
      </c>
      <c r="Q36" s="13"/>
      <c r="R36" s="13"/>
    </row>
    <row r="37" spans="1:18" ht="14.25" hidden="1" outlineLevel="1">
      <c r="A37" s="4" t="s">
        <v>40</v>
      </c>
      <c r="B37" s="332"/>
      <c r="C37" s="333"/>
      <c r="D37" s="54"/>
      <c r="E37" s="54"/>
      <c r="F37" s="54"/>
      <c r="G37" s="6"/>
      <c r="H37" s="54"/>
      <c r="I37" s="6"/>
      <c r="J37" s="6"/>
      <c r="K37" s="6"/>
      <c r="L37" s="6"/>
      <c r="M37" s="6"/>
      <c r="N37" s="235">
        <v>-100</v>
      </c>
      <c r="O37" s="235"/>
      <c r="P37" s="6">
        <v>-100</v>
      </c>
      <c r="Q37" s="13"/>
      <c r="R37" s="13"/>
    </row>
    <row r="38" spans="1:18" ht="14.25" hidden="1" outlineLevel="1">
      <c r="A38" s="4" t="s">
        <v>41</v>
      </c>
      <c r="B38" s="332"/>
      <c r="C38" s="333"/>
      <c r="D38" s="54"/>
      <c r="E38" s="54"/>
      <c r="F38" s="54"/>
      <c r="G38" s="6"/>
      <c r="H38" s="54"/>
      <c r="I38" s="6"/>
      <c r="J38" s="6"/>
      <c r="K38" s="6"/>
      <c r="L38" s="6"/>
      <c r="M38" s="6"/>
      <c r="N38" s="235">
        <v>-100</v>
      </c>
      <c r="O38" s="235"/>
      <c r="P38" s="6" t="s">
        <v>254</v>
      </c>
      <c r="Q38" s="13"/>
      <c r="R38" s="13"/>
    </row>
    <row r="39" spans="1:18" ht="14.25" hidden="1" outlineLevel="1">
      <c r="A39" s="4" t="s">
        <v>519</v>
      </c>
      <c r="B39" s="45">
        <v>104.36</v>
      </c>
      <c r="C39" s="45">
        <v>16.291508803209283</v>
      </c>
      <c r="D39" s="54" t="s">
        <v>254</v>
      </c>
      <c r="E39" s="54" t="s">
        <v>254</v>
      </c>
      <c r="F39" s="54">
        <v>6.046632411576454</v>
      </c>
      <c r="G39" s="6" t="s">
        <v>254</v>
      </c>
      <c r="H39" s="54" t="s">
        <v>254</v>
      </c>
      <c r="I39" s="6" t="s">
        <v>254</v>
      </c>
      <c r="J39" s="6" t="s">
        <v>254</v>
      </c>
      <c r="K39" s="6" t="s">
        <v>254</v>
      </c>
      <c r="L39" s="6" t="s">
        <v>254</v>
      </c>
      <c r="M39" s="6" t="s">
        <v>254</v>
      </c>
      <c r="N39" s="235" t="s">
        <v>254</v>
      </c>
      <c r="O39" s="235" t="s">
        <v>254</v>
      </c>
      <c r="P39" s="6" t="s">
        <v>254</v>
      </c>
      <c r="Q39" s="13" t="s">
        <v>254</v>
      </c>
      <c r="R39" s="13" t="s">
        <v>254</v>
      </c>
    </row>
    <row r="40" spans="1:18" ht="14.25" hidden="1" outlineLevel="1">
      <c r="A40" s="4" t="s">
        <v>520</v>
      </c>
      <c r="B40" s="45">
        <v>95.87</v>
      </c>
      <c r="C40" s="45">
        <v>10.922133518454231</v>
      </c>
      <c r="D40" s="54" t="s">
        <v>254</v>
      </c>
      <c r="E40" s="54" t="s">
        <v>254</v>
      </c>
      <c r="F40" s="54">
        <v>6.189900101885897</v>
      </c>
      <c r="G40" s="6" t="s">
        <v>254</v>
      </c>
      <c r="H40" s="54" t="s">
        <v>254</v>
      </c>
      <c r="I40" s="6" t="s">
        <v>254</v>
      </c>
      <c r="J40" s="6" t="s">
        <v>254</v>
      </c>
      <c r="K40" s="6" t="s">
        <v>254</v>
      </c>
      <c r="L40" s="6" t="s">
        <v>254</v>
      </c>
      <c r="M40" s="6" t="s">
        <v>254</v>
      </c>
      <c r="N40" s="235" t="s">
        <v>254</v>
      </c>
      <c r="O40" s="235" t="s">
        <v>254</v>
      </c>
      <c r="P40" s="6" t="s">
        <v>254</v>
      </c>
      <c r="Q40" s="13" t="s">
        <v>254</v>
      </c>
      <c r="R40" s="13" t="s">
        <v>254</v>
      </c>
    </row>
    <row r="41" spans="1:18" ht="14.25" hidden="1" outlineLevel="1">
      <c r="A41" s="4" t="s">
        <v>521</v>
      </c>
      <c r="B41" s="45">
        <v>96.78</v>
      </c>
      <c r="C41" s="45">
        <v>-6.83480939545629</v>
      </c>
      <c r="D41" s="54" t="s">
        <v>254</v>
      </c>
      <c r="E41" s="54" t="s">
        <v>254</v>
      </c>
      <c r="F41" s="54">
        <v>1.9518330061036409</v>
      </c>
      <c r="G41" s="6" t="s">
        <v>254</v>
      </c>
      <c r="H41" s="54" t="s">
        <v>254</v>
      </c>
      <c r="I41" s="6" t="s">
        <v>254</v>
      </c>
      <c r="J41" s="6" t="s">
        <v>254</v>
      </c>
      <c r="K41" s="6" t="s">
        <v>254</v>
      </c>
      <c r="L41" s="6" t="s">
        <v>254</v>
      </c>
      <c r="M41" s="6" t="s">
        <v>254</v>
      </c>
      <c r="N41" s="235" t="s">
        <v>254</v>
      </c>
      <c r="O41" s="235" t="s">
        <v>254</v>
      </c>
      <c r="P41" s="6" t="s">
        <v>254</v>
      </c>
      <c r="Q41" s="13" t="s">
        <v>254</v>
      </c>
      <c r="R41" s="13" t="s">
        <v>254</v>
      </c>
    </row>
    <row r="42" spans="1:18" ht="14.25" hidden="1" outlineLevel="1">
      <c r="A42" s="4" t="s">
        <v>522</v>
      </c>
      <c r="B42" s="45">
        <v>101.98</v>
      </c>
      <c r="C42" s="45">
        <v>14.097113448198712</v>
      </c>
      <c r="D42" s="54" t="s">
        <v>254</v>
      </c>
      <c r="E42" s="54" t="s">
        <v>254</v>
      </c>
      <c r="F42" s="54">
        <v>11.01476853829746</v>
      </c>
      <c r="G42" s="6" t="s">
        <v>254</v>
      </c>
      <c r="H42" s="54" t="s">
        <v>254</v>
      </c>
      <c r="I42" s="6" t="s">
        <v>254</v>
      </c>
      <c r="J42" s="6" t="s">
        <v>254</v>
      </c>
      <c r="K42" s="6" t="s">
        <v>254</v>
      </c>
      <c r="L42" s="6" t="s">
        <v>254</v>
      </c>
      <c r="M42" s="6" t="s">
        <v>254</v>
      </c>
      <c r="N42" s="235" t="s">
        <v>254</v>
      </c>
      <c r="O42" s="235" t="s">
        <v>254</v>
      </c>
      <c r="P42" s="6" t="s">
        <v>254</v>
      </c>
      <c r="Q42" s="13" t="s">
        <v>254</v>
      </c>
      <c r="R42" s="13" t="s">
        <v>254</v>
      </c>
    </row>
    <row r="43" spans="1:18" ht="14.25" hidden="1" outlineLevel="1">
      <c r="A43" s="4" t="s">
        <v>271</v>
      </c>
      <c r="B43" s="45">
        <v>102.15</v>
      </c>
      <c r="C43" s="45">
        <v>4.234693877551024</v>
      </c>
      <c r="D43" s="54" t="s">
        <v>254</v>
      </c>
      <c r="E43" s="54" t="s">
        <v>254</v>
      </c>
      <c r="F43" s="54">
        <v>6.961055330913226</v>
      </c>
      <c r="G43" s="6" t="s">
        <v>254</v>
      </c>
      <c r="H43" s="54" t="s">
        <v>254</v>
      </c>
      <c r="I43" s="6" t="s">
        <v>254</v>
      </c>
      <c r="J43" s="6" t="s">
        <v>254</v>
      </c>
      <c r="K43" s="6" t="s">
        <v>254</v>
      </c>
      <c r="L43" s="6" t="s">
        <v>254</v>
      </c>
      <c r="M43" s="6" t="s">
        <v>254</v>
      </c>
      <c r="N43" s="235" t="s">
        <v>254</v>
      </c>
      <c r="O43" s="235" t="s">
        <v>254</v>
      </c>
      <c r="P43" s="6" t="s">
        <v>254</v>
      </c>
      <c r="Q43" s="13" t="s">
        <v>254</v>
      </c>
      <c r="R43" s="13" t="s">
        <v>254</v>
      </c>
    </row>
    <row r="44" spans="1:18" ht="14.25" hidden="1" outlineLevel="1">
      <c r="A44" s="4" t="s">
        <v>272</v>
      </c>
      <c r="B44" s="45">
        <v>99.5</v>
      </c>
      <c r="C44" s="45">
        <v>-2.268932324918964</v>
      </c>
      <c r="D44" s="54" t="s">
        <v>254</v>
      </c>
      <c r="E44" s="54" t="s">
        <v>254</v>
      </c>
      <c r="F44" s="54">
        <v>5.4910814793119584</v>
      </c>
      <c r="G44" s="6" t="s">
        <v>254</v>
      </c>
      <c r="H44" s="54" t="s">
        <v>254</v>
      </c>
      <c r="I44" s="6" t="s">
        <v>254</v>
      </c>
      <c r="J44" s="6" t="s">
        <v>254</v>
      </c>
      <c r="K44" s="6" t="s">
        <v>254</v>
      </c>
      <c r="L44" s="6" t="s">
        <v>254</v>
      </c>
      <c r="M44" s="6" t="s">
        <v>254</v>
      </c>
      <c r="N44" s="235" t="s">
        <v>254</v>
      </c>
      <c r="O44" s="235" t="s">
        <v>254</v>
      </c>
      <c r="P44" s="6" t="s">
        <v>254</v>
      </c>
      <c r="Q44" s="13" t="s">
        <v>254</v>
      </c>
      <c r="R44" s="13" t="s">
        <v>254</v>
      </c>
    </row>
    <row r="45" spans="1:18" ht="14.25" hidden="1" outlineLevel="1">
      <c r="A45" s="4" t="s">
        <v>273</v>
      </c>
      <c r="B45" s="45">
        <v>90.93</v>
      </c>
      <c r="C45" s="45">
        <v>3.647554998290218</v>
      </c>
      <c r="D45" s="54" t="s">
        <v>254</v>
      </c>
      <c r="E45" s="54" t="s">
        <v>254</v>
      </c>
      <c r="F45" s="54">
        <v>10.841517232876072</v>
      </c>
      <c r="G45" s="6" t="s">
        <v>254</v>
      </c>
      <c r="H45" s="54" t="s">
        <v>254</v>
      </c>
      <c r="I45" s="6" t="s">
        <v>254</v>
      </c>
      <c r="J45" s="6" t="s">
        <v>254</v>
      </c>
      <c r="K45" s="6" t="s">
        <v>254</v>
      </c>
      <c r="L45" s="6" t="s">
        <v>254</v>
      </c>
      <c r="M45" s="6" t="s">
        <v>254</v>
      </c>
      <c r="N45" s="235" t="s">
        <v>254</v>
      </c>
      <c r="O45" s="235" t="s">
        <v>254</v>
      </c>
      <c r="P45" s="6" t="s">
        <v>254</v>
      </c>
      <c r="Q45" s="13" t="s">
        <v>254</v>
      </c>
      <c r="R45" s="13" t="s">
        <v>254</v>
      </c>
    </row>
    <row r="46" spans="1:18" ht="14.25" hidden="1" outlineLevel="1">
      <c r="A46" s="4" t="s">
        <v>523</v>
      </c>
      <c r="B46" s="45">
        <v>83.93</v>
      </c>
      <c r="C46" s="45">
        <v>-3.716875071698979</v>
      </c>
      <c r="D46" s="54" t="s">
        <v>254</v>
      </c>
      <c r="E46" s="54" t="s">
        <v>254</v>
      </c>
      <c r="F46" s="54">
        <v>5.900006081624312</v>
      </c>
      <c r="G46" s="6" t="s">
        <v>254</v>
      </c>
      <c r="H46" s="54" t="s">
        <v>254</v>
      </c>
      <c r="I46" s="6" t="s">
        <v>254</v>
      </c>
      <c r="J46" s="6" t="s">
        <v>254</v>
      </c>
      <c r="K46" s="6" t="s">
        <v>254</v>
      </c>
      <c r="L46" s="6" t="s">
        <v>254</v>
      </c>
      <c r="M46" s="6" t="s">
        <v>254</v>
      </c>
      <c r="N46" s="235" t="s">
        <v>254</v>
      </c>
      <c r="O46" s="235" t="s">
        <v>254</v>
      </c>
      <c r="P46" s="6" t="s">
        <v>254</v>
      </c>
      <c r="Q46" s="13" t="s">
        <v>254</v>
      </c>
      <c r="R46" s="13" t="s">
        <v>254</v>
      </c>
    </row>
    <row r="47" spans="1:18" ht="14.25" hidden="1" outlineLevel="1">
      <c r="A47" s="4" t="s">
        <v>524</v>
      </c>
      <c r="B47" s="45">
        <v>109.25</v>
      </c>
      <c r="C47" s="45">
        <v>-2.646587061129921</v>
      </c>
      <c r="D47" s="54" t="s">
        <v>254</v>
      </c>
      <c r="E47" s="54" t="s">
        <v>254</v>
      </c>
      <c r="F47" s="54">
        <v>12.794962041655708</v>
      </c>
      <c r="G47" s="6" t="s">
        <v>254</v>
      </c>
      <c r="H47" s="54" t="s">
        <v>254</v>
      </c>
      <c r="I47" s="6" t="s">
        <v>254</v>
      </c>
      <c r="J47" s="6" t="s">
        <v>254</v>
      </c>
      <c r="K47" s="6" t="s">
        <v>254</v>
      </c>
      <c r="L47" s="6" t="s">
        <v>254</v>
      </c>
      <c r="M47" s="6" t="s">
        <v>254</v>
      </c>
      <c r="N47" s="235" t="s">
        <v>254</v>
      </c>
      <c r="O47" s="235" t="s">
        <v>254</v>
      </c>
      <c r="P47" s="6" t="s">
        <v>254</v>
      </c>
      <c r="Q47" s="13" t="s">
        <v>254</v>
      </c>
      <c r="R47" s="13" t="s">
        <v>254</v>
      </c>
    </row>
    <row r="48" spans="1:18" ht="14.25" hidden="1" outlineLevel="1">
      <c r="A48" s="4" t="s">
        <v>525</v>
      </c>
      <c r="B48" s="45">
        <v>106.33</v>
      </c>
      <c r="C48" s="45">
        <v>0.519947059935717</v>
      </c>
      <c r="D48" s="54" t="s">
        <v>254</v>
      </c>
      <c r="E48" s="54" t="s">
        <v>254</v>
      </c>
      <c r="F48" s="54">
        <v>10.785392032659601</v>
      </c>
      <c r="G48" s="6" t="s">
        <v>254</v>
      </c>
      <c r="H48" s="54" t="s">
        <v>254</v>
      </c>
      <c r="I48" s="6" t="s">
        <v>254</v>
      </c>
      <c r="J48" s="6" t="s">
        <v>254</v>
      </c>
      <c r="K48" s="6" t="s">
        <v>254</v>
      </c>
      <c r="L48" s="6" t="s">
        <v>254</v>
      </c>
      <c r="M48" s="6" t="s">
        <v>254</v>
      </c>
      <c r="N48" s="235" t="s">
        <v>254</v>
      </c>
      <c r="O48" s="235" t="s">
        <v>254</v>
      </c>
      <c r="P48" s="6" t="s">
        <v>254</v>
      </c>
      <c r="Q48" s="13" t="s">
        <v>254</v>
      </c>
      <c r="R48" s="13" t="s">
        <v>254</v>
      </c>
    </row>
    <row r="49" spans="1:18" ht="14.25" hidden="1" outlineLevel="1">
      <c r="A49" s="4" t="s">
        <v>526</v>
      </c>
      <c r="B49" s="45">
        <v>114.35</v>
      </c>
      <c r="C49" s="45">
        <v>12.173827741808907</v>
      </c>
      <c r="D49" s="54" t="s">
        <v>254</v>
      </c>
      <c r="E49" s="54" t="s">
        <v>254</v>
      </c>
      <c r="F49" s="54">
        <v>15.364114356948448</v>
      </c>
      <c r="G49" s="6" t="s">
        <v>254</v>
      </c>
      <c r="H49" s="54" t="s">
        <v>254</v>
      </c>
      <c r="I49" s="6" t="s">
        <v>254</v>
      </c>
      <c r="J49" s="6" t="s">
        <v>254</v>
      </c>
      <c r="K49" s="6" t="s">
        <v>254</v>
      </c>
      <c r="L49" s="6" t="s">
        <v>254</v>
      </c>
      <c r="M49" s="6" t="s">
        <v>254</v>
      </c>
      <c r="N49" s="235" t="s">
        <v>254</v>
      </c>
      <c r="O49" s="235" t="s">
        <v>254</v>
      </c>
      <c r="P49" s="6" t="s">
        <v>254</v>
      </c>
      <c r="Q49" s="13" t="s">
        <v>254</v>
      </c>
      <c r="R49" s="13" t="s">
        <v>254</v>
      </c>
    </row>
    <row r="50" spans="1:18" ht="14.25" hidden="1" outlineLevel="1">
      <c r="A50" s="4" t="s">
        <v>527</v>
      </c>
      <c r="B50" s="45">
        <v>94.58</v>
      </c>
      <c r="C50" s="45">
        <v>9.645258520751199</v>
      </c>
      <c r="D50" s="54" t="s">
        <v>254</v>
      </c>
      <c r="E50" s="54" t="s">
        <v>254</v>
      </c>
      <c r="F50" s="54">
        <v>15.091522881827885</v>
      </c>
      <c r="G50" s="6" t="s">
        <v>254</v>
      </c>
      <c r="H50" s="54" t="s">
        <v>254</v>
      </c>
      <c r="I50" s="6" t="s">
        <v>254</v>
      </c>
      <c r="J50" s="6" t="s">
        <v>254</v>
      </c>
      <c r="K50" s="6" t="s">
        <v>254</v>
      </c>
      <c r="L50" s="6" t="s">
        <v>254</v>
      </c>
      <c r="M50" s="6" t="s">
        <v>254</v>
      </c>
      <c r="N50" s="235" t="s">
        <v>254</v>
      </c>
      <c r="O50" s="235" t="s">
        <v>254</v>
      </c>
      <c r="P50" s="6" t="s">
        <v>254</v>
      </c>
      <c r="Q50" s="13" t="s">
        <v>254</v>
      </c>
      <c r="R50" s="13" t="s">
        <v>254</v>
      </c>
    </row>
    <row r="51" spans="1:18" ht="14.25" hidden="1" outlineLevel="1">
      <c r="A51" s="4" t="s">
        <v>528</v>
      </c>
      <c r="B51" s="45">
        <v>105.55</v>
      </c>
      <c r="C51" s="45">
        <v>1.1402836335760753</v>
      </c>
      <c r="D51" s="54" t="s">
        <v>254</v>
      </c>
      <c r="E51" s="54" t="s">
        <v>254</v>
      </c>
      <c r="F51" s="54">
        <v>12.11341430549335</v>
      </c>
      <c r="G51" s="6" t="s">
        <v>254</v>
      </c>
      <c r="H51" s="54" t="s">
        <v>254</v>
      </c>
      <c r="I51" s="6" t="s">
        <v>254</v>
      </c>
      <c r="J51" s="6" t="s">
        <v>254</v>
      </c>
      <c r="K51" s="6" t="s">
        <v>254</v>
      </c>
      <c r="L51" s="6" t="s">
        <v>254</v>
      </c>
      <c r="M51" s="6" t="s">
        <v>254</v>
      </c>
      <c r="N51" s="235" t="s">
        <v>254</v>
      </c>
      <c r="O51" s="235" t="s">
        <v>254</v>
      </c>
      <c r="P51" s="6" t="s">
        <v>254</v>
      </c>
      <c r="Q51" s="13" t="s">
        <v>254</v>
      </c>
      <c r="R51" s="13" t="s">
        <v>254</v>
      </c>
    </row>
    <row r="52" spans="1:18" ht="14.25" hidden="1" outlineLevel="1">
      <c r="A52" s="4" t="s">
        <v>529</v>
      </c>
      <c r="B52" s="45">
        <v>112.06</v>
      </c>
      <c r="C52" s="45">
        <v>16.887451757588394</v>
      </c>
      <c r="D52" s="54" t="s">
        <v>254</v>
      </c>
      <c r="E52" s="54" t="s">
        <v>254</v>
      </c>
      <c r="F52" s="54">
        <v>12.785968250700819</v>
      </c>
      <c r="G52" s="6" t="s">
        <v>254</v>
      </c>
      <c r="H52" s="54" t="s">
        <v>254</v>
      </c>
      <c r="I52" s="6" t="s">
        <v>254</v>
      </c>
      <c r="J52" s="6" t="s">
        <v>254</v>
      </c>
      <c r="K52" s="6" t="s">
        <v>254</v>
      </c>
      <c r="L52" s="6" t="s">
        <v>254</v>
      </c>
      <c r="M52" s="6" t="s">
        <v>254</v>
      </c>
      <c r="N52" s="235" t="s">
        <v>254</v>
      </c>
      <c r="O52" s="235" t="s">
        <v>254</v>
      </c>
      <c r="P52" s="6" t="s">
        <v>254</v>
      </c>
      <c r="Q52" s="13" t="s">
        <v>254</v>
      </c>
      <c r="R52" s="13" t="s">
        <v>254</v>
      </c>
    </row>
    <row r="53" spans="1:18" ht="14.25" hidden="1" outlineLevel="1">
      <c r="A53" s="4" t="s">
        <v>530</v>
      </c>
      <c r="B53" s="45">
        <v>125.37</v>
      </c>
      <c r="C53" s="45">
        <v>29.541227526348422</v>
      </c>
      <c r="D53" s="54" t="s">
        <v>254</v>
      </c>
      <c r="E53" s="54" t="s">
        <v>254</v>
      </c>
      <c r="F53" s="54">
        <v>20.797346803669498</v>
      </c>
      <c r="G53" s="6" t="s">
        <v>254</v>
      </c>
      <c r="H53" s="54" t="s">
        <v>254</v>
      </c>
      <c r="I53" s="6" t="s">
        <v>254</v>
      </c>
      <c r="J53" s="6" t="s">
        <v>254</v>
      </c>
      <c r="K53" s="6" t="s">
        <v>254</v>
      </c>
      <c r="L53" s="6" t="s">
        <v>254</v>
      </c>
      <c r="M53" s="6" t="s">
        <v>254</v>
      </c>
      <c r="N53" s="235" t="s">
        <v>254</v>
      </c>
      <c r="O53" s="235" t="s">
        <v>254</v>
      </c>
      <c r="P53" s="6" t="s">
        <v>254</v>
      </c>
      <c r="Q53" s="13" t="s">
        <v>254</v>
      </c>
      <c r="R53" s="13" t="s">
        <v>254</v>
      </c>
    </row>
    <row r="54" spans="1:18" ht="14.25" hidden="1" outlineLevel="1">
      <c r="A54" s="4" t="s">
        <v>572</v>
      </c>
      <c r="B54" s="45">
        <v>114.5</v>
      </c>
      <c r="C54" s="45">
        <v>12.276917042557358</v>
      </c>
      <c r="D54" s="54" t="s">
        <v>254</v>
      </c>
      <c r="E54" s="54" t="s">
        <v>254</v>
      </c>
      <c r="F54" s="54">
        <v>7.635630662206097</v>
      </c>
      <c r="G54" s="6" t="s">
        <v>254</v>
      </c>
      <c r="H54" s="54" t="s">
        <v>254</v>
      </c>
      <c r="I54" s="6" t="s">
        <v>254</v>
      </c>
      <c r="J54" s="6" t="s">
        <v>254</v>
      </c>
      <c r="K54" s="6" t="s">
        <v>254</v>
      </c>
      <c r="L54" s="6" t="s">
        <v>254</v>
      </c>
      <c r="M54" s="6" t="s">
        <v>254</v>
      </c>
      <c r="N54" s="235" t="s">
        <v>254</v>
      </c>
      <c r="O54" s="235" t="s">
        <v>254</v>
      </c>
      <c r="P54" s="6" t="s">
        <v>254</v>
      </c>
      <c r="Q54" s="13" t="s">
        <v>254</v>
      </c>
      <c r="R54" s="13" t="s">
        <v>254</v>
      </c>
    </row>
    <row r="55" spans="1:18" ht="14.25" hidden="1" outlineLevel="1">
      <c r="A55" s="4" t="s">
        <v>283</v>
      </c>
      <c r="B55" s="45">
        <v>128.19</v>
      </c>
      <c r="C55" s="45">
        <v>25.491923641703366</v>
      </c>
      <c r="D55" s="54" t="s">
        <v>254</v>
      </c>
      <c r="E55" s="54" t="s">
        <v>254</v>
      </c>
      <c r="F55" s="54">
        <v>16.77139267482437</v>
      </c>
      <c r="G55" s="6" t="s">
        <v>254</v>
      </c>
      <c r="H55" s="54" t="s">
        <v>254</v>
      </c>
      <c r="I55" s="6" t="s">
        <v>254</v>
      </c>
      <c r="J55" s="6" t="s">
        <v>254</v>
      </c>
      <c r="K55" s="6" t="s">
        <v>254</v>
      </c>
      <c r="L55" s="6" t="s">
        <v>254</v>
      </c>
      <c r="M55" s="6" t="s">
        <v>254</v>
      </c>
      <c r="N55" s="235" t="s">
        <v>254</v>
      </c>
      <c r="O55" s="235" t="s">
        <v>254</v>
      </c>
      <c r="P55" s="6" t="s">
        <v>254</v>
      </c>
      <c r="Q55" s="13" t="s">
        <v>254</v>
      </c>
      <c r="R55" s="13" t="s">
        <v>254</v>
      </c>
    </row>
    <row r="56" spans="1:18" ht="14.25" hidden="1" outlineLevel="1">
      <c r="A56" s="4" t="s">
        <v>284</v>
      </c>
      <c r="B56" s="45">
        <v>126.23</v>
      </c>
      <c r="C56" s="45">
        <v>26.8643216080402</v>
      </c>
      <c r="D56" s="54" t="s">
        <v>254</v>
      </c>
      <c r="E56" s="54" t="s">
        <v>254</v>
      </c>
      <c r="F56" s="54">
        <v>16.348972201978725</v>
      </c>
      <c r="G56" s="6" t="s">
        <v>254</v>
      </c>
      <c r="H56" s="54" t="s">
        <v>254</v>
      </c>
      <c r="I56" s="6" t="s">
        <v>254</v>
      </c>
      <c r="J56" s="6" t="s">
        <v>254</v>
      </c>
      <c r="K56" s="6" t="s">
        <v>254</v>
      </c>
      <c r="L56" s="6" t="s">
        <v>254</v>
      </c>
      <c r="M56" s="6" t="s">
        <v>254</v>
      </c>
      <c r="N56" s="235" t="s">
        <v>254</v>
      </c>
      <c r="O56" s="235" t="s">
        <v>254</v>
      </c>
      <c r="P56" s="6" t="s">
        <v>254</v>
      </c>
      <c r="Q56" s="13" t="s">
        <v>254</v>
      </c>
      <c r="R56" s="13" t="s">
        <v>254</v>
      </c>
    </row>
    <row r="57" spans="1:18" ht="14.25" hidden="1" outlineLevel="1">
      <c r="A57" s="4" t="s">
        <v>285</v>
      </c>
      <c r="B57" s="45">
        <v>122.36</v>
      </c>
      <c r="C57" s="45">
        <v>34.56505003849114</v>
      </c>
      <c r="D57" s="54" t="s">
        <v>254</v>
      </c>
      <c r="E57" s="54" t="s">
        <v>254</v>
      </c>
      <c r="F57" s="54">
        <v>18.404785365630133</v>
      </c>
      <c r="G57" s="6" t="s">
        <v>254</v>
      </c>
      <c r="H57" s="54" t="s">
        <v>254</v>
      </c>
      <c r="I57" s="6" t="s">
        <v>254</v>
      </c>
      <c r="J57" s="6" t="s">
        <v>254</v>
      </c>
      <c r="K57" s="6" t="s">
        <v>254</v>
      </c>
      <c r="L57" s="6" t="s">
        <v>254</v>
      </c>
      <c r="M57" s="6" t="s">
        <v>254</v>
      </c>
      <c r="N57" s="235" t="s">
        <v>254</v>
      </c>
      <c r="O57" s="235" t="s">
        <v>254</v>
      </c>
      <c r="P57" s="6" t="s">
        <v>254</v>
      </c>
      <c r="Q57" s="13" t="s">
        <v>254</v>
      </c>
      <c r="R57" s="13" t="s">
        <v>254</v>
      </c>
    </row>
    <row r="58" spans="1:18" ht="14.25" hidden="1" outlineLevel="1">
      <c r="A58" s="4" t="s">
        <v>531</v>
      </c>
      <c r="B58" s="45">
        <v>131.2</v>
      </c>
      <c r="C58" s="45">
        <v>56.32074347670675</v>
      </c>
      <c r="D58" s="54" t="s">
        <v>254</v>
      </c>
      <c r="E58" s="54" t="s">
        <v>254</v>
      </c>
      <c r="F58" s="54">
        <v>25.273913491812294</v>
      </c>
      <c r="G58" s="6" t="s">
        <v>254</v>
      </c>
      <c r="H58" s="54" t="s">
        <v>254</v>
      </c>
      <c r="I58" s="6" t="s">
        <v>254</v>
      </c>
      <c r="J58" s="6" t="s">
        <v>254</v>
      </c>
      <c r="K58" s="6" t="s">
        <v>254</v>
      </c>
      <c r="L58" s="6" t="s">
        <v>254</v>
      </c>
      <c r="M58" s="6" t="s">
        <v>254</v>
      </c>
      <c r="N58" s="235" t="s">
        <v>254</v>
      </c>
      <c r="O58" s="235" t="s">
        <v>254</v>
      </c>
      <c r="P58" s="6" t="s">
        <v>254</v>
      </c>
      <c r="Q58" s="13" t="s">
        <v>254</v>
      </c>
      <c r="R58" s="13" t="s">
        <v>254</v>
      </c>
    </row>
    <row r="59" spans="1:18" ht="14.25" hidden="1" outlineLevel="1">
      <c r="A59" s="4" t="s">
        <v>532</v>
      </c>
      <c r="B59" s="45">
        <v>149.91</v>
      </c>
      <c r="C59" s="45">
        <v>37.217391304347814</v>
      </c>
      <c r="D59" s="54" t="s">
        <v>254</v>
      </c>
      <c r="E59" s="54" t="s">
        <v>254</v>
      </c>
      <c r="F59" s="54">
        <v>16.16896666188157</v>
      </c>
      <c r="G59" s="6" t="s">
        <v>254</v>
      </c>
      <c r="H59" s="54" t="s">
        <v>254</v>
      </c>
      <c r="I59" s="6" t="s">
        <v>254</v>
      </c>
      <c r="J59" s="6" t="s">
        <v>254</v>
      </c>
      <c r="K59" s="6" t="s">
        <v>254</v>
      </c>
      <c r="L59" s="6" t="s">
        <v>254</v>
      </c>
      <c r="M59" s="6" t="s">
        <v>254</v>
      </c>
      <c r="N59" s="235" t="s">
        <v>254</v>
      </c>
      <c r="O59" s="235" t="s">
        <v>254</v>
      </c>
      <c r="P59" s="6" t="s">
        <v>254</v>
      </c>
      <c r="Q59" s="13" t="s">
        <v>254</v>
      </c>
      <c r="R59" s="13" t="s">
        <v>254</v>
      </c>
    </row>
    <row r="60" spans="1:18" ht="14.25" hidden="1" outlineLevel="1">
      <c r="A60" s="4" t="s">
        <v>533</v>
      </c>
      <c r="B60" s="45">
        <v>156.37</v>
      </c>
      <c r="C60" s="45">
        <v>47.061036396125274</v>
      </c>
      <c r="D60" s="54" t="s">
        <v>254</v>
      </c>
      <c r="E60" s="54" t="s">
        <v>254</v>
      </c>
      <c r="F60" s="54">
        <v>20.377354823805888</v>
      </c>
      <c r="G60" s="6" t="s">
        <v>254</v>
      </c>
      <c r="H60" s="54" t="s">
        <v>254</v>
      </c>
      <c r="I60" s="6" t="s">
        <v>254</v>
      </c>
      <c r="J60" s="6" t="s">
        <v>254</v>
      </c>
      <c r="K60" s="6" t="s">
        <v>254</v>
      </c>
      <c r="L60" s="6" t="s">
        <v>254</v>
      </c>
      <c r="M60" s="6" t="s">
        <v>254</v>
      </c>
      <c r="N60" s="235" t="s">
        <v>254</v>
      </c>
      <c r="O60" s="235" t="s">
        <v>254</v>
      </c>
      <c r="P60" s="6" t="s">
        <v>254</v>
      </c>
      <c r="Q60" s="13" t="s">
        <v>254</v>
      </c>
      <c r="R60" s="13" t="s">
        <v>254</v>
      </c>
    </row>
    <row r="61" spans="1:18" ht="14.25" hidden="1" outlineLevel="1">
      <c r="A61" s="4" t="s">
        <v>534</v>
      </c>
      <c r="B61" s="45">
        <v>152.5</v>
      </c>
      <c r="C61" s="45">
        <v>33.36248360297333</v>
      </c>
      <c r="D61" s="54" t="s">
        <v>254</v>
      </c>
      <c r="E61" s="54" t="s">
        <v>254</v>
      </c>
      <c r="F61" s="54">
        <v>13.872817154017184</v>
      </c>
      <c r="G61" s="6" t="s">
        <v>254</v>
      </c>
      <c r="H61" s="54" t="s">
        <v>254</v>
      </c>
      <c r="I61" s="6" t="s">
        <v>254</v>
      </c>
      <c r="J61" s="6" t="s">
        <v>254</v>
      </c>
      <c r="K61" s="6" t="s">
        <v>254</v>
      </c>
      <c r="L61" s="6" t="s">
        <v>254</v>
      </c>
      <c r="M61" s="6" t="s">
        <v>254</v>
      </c>
      <c r="N61" s="235" t="s">
        <v>254</v>
      </c>
      <c r="O61" s="235" t="s">
        <v>254</v>
      </c>
      <c r="P61" s="6" t="s">
        <v>254</v>
      </c>
      <c r="Q61" s="13" t="s">
        <v>254</v>
      </c>
      <c r="R61" s="13" t="s">
        <v>254</v>
      </c>
    </row>
    <row r="62" spans="1:18" ht="14.25" hidden="1" outlineLevel="1">
      <c r="A62" s="4" t="s">
        <v>535</v>
      </c>
      <c r="B62" s="45">
        <v>130.98</v>
      </c>
      <c r="C62" s="45">
        <v>38.48593783040809</v>
      </c>
      <c r="D62" s="54" t="s">
        <v>254</v>
      </c>
      <c r="E62" s="54" t="s">
        <v>254</v>
      </c>
      <c r="F62" s="54">
        <v>9.083386020876617</v>
      </c>
      <c r="G62" s="6" t="s">
        <v>254</v>
      </c>
      <c r="H62" s="54" t="s">
        <v>254</v>
      </c>
      <c r="I62" s="6" t="s">
        <v>254</v>
      </c>
      <c r="J62" s="6" t="s">
        <v>254</v>
      </c>
      <c r="K62" s="6" t="s">
        <v>254</v>
      </c>
      <c r="L62" s="6" t="s">
        <v>254</v>
      </c>
      <c r="M62" s="6" t="s">
        <v>254</v>
      </c>
      <c r="N62" s="235" t="s">
        <v>254</v>
      </c>
      <c r="O62" s="235" t="s">
        <v>254</v>
      </c>
      <c r="P62" s="6" t="s">
        <v>254</v>
      </c>
      <c r="Q62" s="13" t="s">
        <v>254</v>
      </c>
      <c r="R62" s="13" t="s">
        <v>254</v>
      </c>
    </row>
    <row r="63" spans="1:18" ht="14.25" hidden="1" outlineLevel="1">
      <c r="A63" s="4" t="s">
        <v>536</v>
      </c>
      <c r="B63" s="45">
        <v>142.16</v>
      </c>
      <c r="C63" s="45">
        <v>34.684983420180004</v>
      </c>
      <c r="D63" s="54" t="s">
        <v>254</v>
      </c>
      <c r="E63" s="54" t="s">
        <v>254</v>
      </c>
      <c r="F63" s="54">
        <v>25.162257320991927</v>
      </c>
      <c r="G63" s="6" t="s">
        <v>254</v>
      </c>
      <c r="H63" s="54" t="s">
        <v>254</v>
      </c>
      <c r="I63" s="6" t="s">
        <v>254</v>
      </c>
      <c r="J63" s="6" t="s">
        <v>254</v>
      </c>
      <c r="K63" s="6" t="s">
        <v>254</v>
      </c>
      <c r="L63" s="6" t="s">
        <v>254</v>
      </c>
      <c r="M63" s="6" t="s">
        <v>254</v>
      </c>
      <c r="N63" s="235" t="s">
        <v>254</v>
      </c>
      <c r="O63" s="235" t="s">
        <v>254</v>
      </c>
      <c r="P63" s="6" t="s">
        <v>254</v>
      </c>
      <c r="Q63" s="13" t="s">
        <v>254</v>
      </c>
      <c r="R63" s="13" t="s">
        <v>254</v>
      </c>
    </row>
    <row r="64" spans="1:18" ht="14.25" hidden="1" outlineLevel="1">
      <c r="A64" s="4" t="s">
        <v>537</v>
      </c>
      <c r="B64" s="45">
        <v>145.36</v>
      </c>
      <c r="C64" s="45">
        <v>29.7162234517223</v>
      </c>
      <c r="D64" s="54" t="s">
        <v>254</v>
      </c>
      <c r="E64" s="54" t="s">
        <v>254</v>
      </c>
      <c r="F64" s="54">
        <v>19.40131424456135</v>
      </c>
      <c r="G64" s="6" t="s">
        <v>254</v>
      </c>
      <c r="H64" s="54" t="s">
        <v>254</v>
      </c>
      <c r="I64" s="6" t="s">
        <v>254</v>
      </c>
      <c r="J64" s="6" t="s">
        <v>254</v>
      </c>
      <c r="K64" s="6" t="s">
        <v>254</v>
      </c>
      <c r="L64" s="6" t="s">
        <v>254</v>
      </c>
      <c r="M64" s="6" t="s">
        <v>254</v>
      </c>
      <c r="N64" s="235" t="s">
        <v>254</v>
      </c>
      <c r="O64" s="235" t="s">
        <v>254</v>
      </c>
      <c r="P64" s="6" t="s">
        <v>254</v>
      </c>
      <c r="Q64" s="13" t="s">
        <v>254</v>
      </c>
      <c r="R64" s="13" t="s">
        <v>254</v>
      </c>
    </row>
    <row r="65" spans="1:18" ht="14.25" hidden="1" outlineLevel="1">
      <c r="A65" s="4" t="s">
        <v>538</v>
      </c>
      <c r="B65" s="45">
        <v>158.27</v>
      </c>
      <c r="C65" s="45">
        <v>26.24232272473479</v>
      </c>
      <c r="D65" s="54" t="s">
        <v>254</v>
      </c>
      <c r="E65" s="54" t="s">
        <v>254</v>
      </c>
      <c r="F65" s="54">
        <v>11.535272393963353</v>
      </c>
      <c r="G65" s="6" t="s">
        <v>254</v>
      </c>
      <c r="H65" s="54" t="s">
        <v>254</v>
      </c>
      <c r="I65" s="6" t="s">
        <v>254</v>
      </c>
      <c r="J65" s="6" t="s">
        <v>254</v>
      </c>
      <c r="K65" s="6" t="s">
        <v>254</v>
      </c>
      <c r="L65" s="6" t="s">
        <v>254</v>
      </c>
      <c r="M65" s="6" t="s">
        <v>254</v>
      </c>
      <c r="N65" s="235" t="s">
        <v>254</v>
      </c>
      <c r="O65" s="235" t="s">
        <v>254</v>
      </c>
      <c r="P65" s="6" t="s">
        <v>254</v>
      </c>
      <c r="Q65" s="13" t="s">
        <v>254</v>
      </c>
      <c r="R65" s="13" t="s">
        <v>254</v>
      </c>
    </row>
    <row r="66" spans="1:18" ht="14.25" hidden="1" outlineLevel="1">
      <c r="A66" s="4" t="s">
        <v>573</v>
      </c>
      <c r="B66" s="45">
        <v>147.77</v>
      </c>
      <c r="C66" s="45">
        <v>29.056768558951973</v>
      </c>
      <c r="D66" s="54" t="s">
        <v>254</v>
      </c>
      <c r="E66" s="54" t="s">
        <v>254</v>
      </c>
      <c r="F66" s="54">
        <v>12.904997005459478</v>
      </c>
      <c r="G66" s="6" t="s">
        <v>254</v>
      </c>
      <c r="H66" s="54" t="s">
        <v>254</v>
      </c>
      <c r="I66" s="6" t="s">
        <v>254</v>
      </c>
      <c r="J66" s="6" t="s">
        <v>254</v>
      </c>
      <c r="K66" s="6" t="s">
        <v>254</v>
      </c>
      <c r="L66" s="6" t="s">
        <v>254</v>
      </c>
      <c r="M66" s="6" t="s">
        <v>254</v>
      </c>
      <c r="N66" s="235" t="s">
        <v>254</v>
      </c>
      <c r="O66" s="235" t="s">
        <v>254</v>
      </c>
      <c r="P66" s="6" t="s">
        <v>254</v>
      </c>
      <c r="Q66" s="13" t="s">
        <v>254</v>
      </c>
      <c r="R66" s="13" t="s">
        <v>254</v>
      </c>
    </row>
    <row r="67" spans="1:18" ht="14.25" hidden="1" outlineLevel="1">
      <c r="A67" s="4" t="s">
        <v>295</v>
      </c>
      <c r="B67" s="45">
        <v>164.39</v>
      </c>
      <c r="C67" s="45">
        <v>28.239332241204465</v>
      </c>
      <c r="D67" s="54" t="s">
        <v>254</v>
      </c>
      <c r="E67" s="54" t="s">
        <v>254</v>
      </c>
      <c r="F67" s="54">
        <v>13.353845782377107</v>
      </c>
      <c r="G67" s="6" t="s">
        <v>254</v>
      </c>
      <c r="H67" s="54" t="s">
        <v>254</v>
      </c>
      <c r="I67" s="6" t="s">
        <v>254</v>
      </c>
      <c r="J67" s="6" t="s">
        <v>254</v>
      </c>
      <c r="K67" s="6" t="s">
        <v>254</v>
      </c>
      <c r="L67" s="6" t="s">
        <v>254</v>
      </c>
      <c r="M67" s="6" t="s">
        <v>254</v>
      </c>
      <c r="N67" s="235" t="s">
        <v>254</v>
      </c>
      <c r="O67" s="235" t="s">
        <v>254</v>
      </c>
      <c r="P67" s="6" t="s">
        <v>254</v>
      </c>
      <c r="Q67" s="13" t="s">
        <v>254</v>
      </c>
      <c r="R67" s="13" t="s">
        <v>254</v>
      </c>
    </row>
    <row r="68" spans="1:18" ht="14.25" hidden="1" outlineLevel="1">
      <c r="A68" s="4" t="s">
        <v>296</v>
      </c>
      <c r="B68" s="45">
        <v>158.55</v>
      </c>
      <c r="C68" s="45">
        <v>25.604056088093174</v>
      </c>
      <c r="D68" s="54" t="s">
        <v>254</v>
      </c>
      <c r="E68" s="54" t="s">
        <v>254</v>
      </c>
      <c r="F68" s="54">
        <v>9.330425477346367</v>
      </c>
      <c r="G68" s="6" t="s">
        <v>254</v>
      </c>
      <c r="H68" s="54" t="s">
        <v>254</v>
      </c>
      <c r="I68" s="6" t="s">
        <v>254</v>
      </c>
      <c r="J68" s="6" t="s">
        <v>254</v>
      </c>
      <c r="K68" s="6" t="s">
        <v>254</v>
      </c>
      <c r="L68" s="6" t="s">
        <v>254</v>
      </c>
      <c r="M68" s="6" t="s">
        <v>254</v>
      </c>
      <c r="N68" s="235" t="s">
        <v>254</v>
      </c>
      <c r="O68" s="235" t="s">
        <v>254</v>
      </c>
      <c r="P68" s="6" t="s">
        <v>254</v>
      </c>
      <c r="Q68" s="13" t="s">
        <v>254</v>
      </c>
      <c r="R68" s="13" t="s">
        <v>254</v>
      </c>
    </row>
    <row r="69" spans="1:18" ht="14.25" hidden="1" outlineLevel="1">
      <c r="A69" s="4" t="s">
        <v>297</v>
      </c>
      <c r="B69" s="45">
        <v>158.33</v>
      </c>
      <c r="C69" s="45">
        <v>29.39686171951618</v>
      </c>
      <c r="D69" s="54" t="s">
        <v>254</v>
      </c>
      <c r="E69" s="54" t="s">
        <v>254</v>
      </c>
      <c r="F69" s="54">
        <v>9.575043925667174</v>
      </c>
      <c r="G69" s="6" t="s">
        <v>254</v>
      </c>
      <c r="H69" s="54" t="s">
        <v>254</v>
      </c>
      <c r="I69" s="6" t="s">
        <v>254</v>
      </c>
      <c r="J69" s="6" t="s">
        <v>254</v>
      </c>
      <c r="K69" s="6" t="s">
        <v>254</v>
      </c>
      <c r="L69" s="6" t="s">
        <v>254</v>
      </c>
      <c r="M69" s="6" t="s">
        <v>254</v>
      </c>
      <c r="N69" s="235" t="s">
        <v>254</v>
      </c>
      <c r="O69" s="235" t="s">
        <v>254</v>
      </c>
      <c r="P69" s="6" t="s">
        <v>254</v>
      </c>
      <c r="Q69" s="13" t="s">
        <v>254</v>
      </c>
      <c r="R69" s="13" t="s">
        <v>254</v>
      </c>
    </row>
    <row r="70" spans="1:18" ht="14.25" hidden="1" outlineLevel="1">
      <c r="A70" s="4" t="s">
        <v>539</v>
      </c>
      <c r="B70" s="45">
        <v>134.35</v>
      </c>
      <c r="C70" s="45">
        <v>2.4009146341463605</v>
      </c>
      <c r="D70" s="54" t="s">
        <v>254</v>
      </c>
      <c r="E70" s="54" t="s">
        <v>254</v>
      </c>
      <c r="F70" s="54">
        <v>3.1785133601683953</v>
      </c>
      <c r="G70" s="6" t="s">
        <v>254</v>
      </c>
      <c r="H70" s="54" t="s">
        <v>254</v>
      </c>
      <c r="I70" s="6" t="s">
        <v>254</v>
      </c>
      <c r="J70" s="6" t="s">
        <v>254</v>
      </c>
      <c r="K70" s="6" t="s">
        <v>254</v>
      </c>
      <c r="L70" s="6" t="s">
        <v>254</v>
      </c>
      <c r="M70" s="6" t="s">
        <v>254</v>
      </c>
      <c r="N70" s="235" t="s">
        <v>254</v>
      </c>
      <c r="O70" s="235" t="s">
        <v>254</v>
      </c>
      <c r="P70" s="6" t="s">
        <v>254</v>
      </c>
      <c r="Q70" s="13" t="s">
        <v>254</v>
      </c>
      <c r="R70" s="13" t="s">
        <v>254</v>
      </c>
    </row>
    <row r="71" spans="1:18" ht="14.25" hidden="1" outlineLevel="1">
      <c r="A71" s="4" t="s">
        <v>540</v>
      </c>
      <c r="B71" s="45">
        <v>174.57</v>
      </c>
      <c r="C71" s="45">
        <v>16.449869921953166</v>
      </c>
      <c r="D71" s="54" t="s">
        <v>254</v>
      </c>
      <c r="E71" s="54" t="s">
        <v>254</v>
      </c>
      <c r="F71" s="54">
        <v>10.217088181214649</v>
      </c>
      <c r="G71" s="6" t="s">
        <v>254</v>
      </c>
      <c r="H71" s="54" t="s">
        <v>254</v>
      </c>
      <c r="I71" s="6" t="s">
        <v>254</v>
      </c>
      <c r="J71" s="6" t="s">
        <v>254</v>
      </c>
      <c r="K71" s="6" t="s">
        <v>254</v>
      </c>
      <c r="L71" s="6" t="s">
        <v>254</v>
      </c>
      <c r="M71" s="6" t="s">
        <v>254</v>
      </c>
      <c r="N71" s="235" t="s">
        <v>254</v>
      </c>
      <c r="O71" s="235" t="s">
        <v>254</v>
      </c>
      <c r="P71" s="6" t="s">
        <v>254</v>
      </c>
      <c r="Q71" s="13" t="s">
        <v>254</v>
      </c>
      <c r="R71" s="13" t="s">
        <v>254</v>
      </c>
    </row>
    <row r="72" spans="1:18" ht="14.25" hidden="1" outlineLevel="1">
      <c r="A72" s="4" t="s">
        <v>444</v>
      </c>
      <c r="B72" s="45">
        <v>187.75</v>
      </c>
      <c r="C72" s="45">
        <v>20.06778793886295</v>
      </c>
      <c r="D72" s="54" t="s">
        <v>254</v>
      </c>
      <c r="E72" s="54" t="s">
        <v>254</v>
      </c>
      <c r="F72" s="54">
        <v>12.01872832539928</v>
      </c>
      <c r="G72" s="6" t="s">
        <v>254</v>
      </c>
      <c r="H72" s="54" t="s">
        <v>254</v>
      </c>
      <c r="I72" s="6" t="s">
        <v>254</v>
      </c>
      <c r="J72" s="6" t="s">
        <v>254</v>
      </c>
      <c r="K72" s="6" t="s">
        <v>254</v>
      </c>
      <c r="L72" s="6" t="s">
        <v>254</v>
      </c>
      <c r="M72" s="6" t="s">
        <v>254</v>
      </c>
      <c r="N72" s="235" t="s">
        <v>254</v>
      </c>
      <c r="O72" s="235" t="s">
        <v>254</v>
      </c>
      <c r="P72" s="6" t="s">
        <v>254</v>
      </c>
      <c r="Q72" s="13" t="s">
        <v>254</v>
      </c>
      <c r="R72" s="13" t="s">
        <v>254</v>
      </c>
    </row>
    <row r="73" spans="1:18" ht="14.25" hidden="1" outlineLevel="1">
      <c r="A73" s="4" t="s">
        <v>445</v>
      </c>
      <c r="B73" s="45">
        <v>170.98</v>
      </c>
      <c r="C73" s="45">
        <v>12.118032786885237</v>
      </c>
      <c r="D73" s="54" t="s">
        <v>254</v>
      </c>
      <c r="E73" s="54" t="s">
        <v>254</v>
      </c>
      <c r="F73" s="54">
        <v>14.384590053677314</v>
      </c>
      <c r="G73" s="6" t="s">
        <v>254</v>
      </c>
      <c r="H73" s="54" t="s">
        <v>254</v>
      </c>
      <c r="I73" s="6" t="s">
        <v>254</v>
      </c>
      <c r="J73" s="6" t="s">
        <v>254</v>
      </c>
      <c r="K73" s="6" t="s">
        <v>254</v>
      </c>
      <c r="L73" s="6" t="s">
        <v>254</v>
      </c>
      <c r="M73" s="6" t="s">
        <v>254</v>
      </c>
      <c r="N73" s="235" t="s">
        <v>254</v>
      </c>
      <c r="O73" s="235" t="s">
        <v>254</v>
      </c>
      <c r="P73" s="6" t="s">
        <v>254</v>
      </c>
      <c r="Q73" s="13" t="s">
        <v>254</v>
      </c>
      <c r="R73" s="13" t="s">
        <v>254</v>
      </c>
    </row>
    <row r="74" spans="1:18" ht="14.25" hidden="1" outlineLevel="1">
      <c r="A74" s="4" t="s">
        <v>446</v>
      </c>
      <c r="B74" s="45">
        <v>151.29</v>
      </c>
      <c r="C74" s="45">
        <v>15.506184150251954</v>
      </c>
      <c r="D74" s="54" t="s">
        <v>254</v>
      </c>
      <c r="E74" s="54" t="s">
        <v>254</v>
      </c>
      <c r="F74" s="54">
        <v>11.335880063640346</v>
      </c>
      <c r="G74" s="6" t="s">
        <v>254</v>
      </c>
      <c r="H74" s="54" t="s">
        <v>254</v>
      </c>
      <c r="I74" s="6" t="s">
        <v>254</v>
      </c>
      <c r="J74" s="6" t="s">
        <v>254</v>
      </c>
      <c r="K74" s="6" t="s">
        <v>254</v>
      </c>
      <c r="L74" s="6" t="s">
        <v>254</v>
      </c>
      <c r="M74" s="6" t="s">
        <v>254</v>
      </c>
      <c r="N74" s="235" t="s">
        <v>254</v>
      </c>
      <c r="O74" s="235" t="s">
        <v>254</v>
      </c>
      <c r="P74" s="6" t="s">
        <v>254</v>
      </c>
      <c r="Q74" s="13" t="s">
        <v>254</v>
      </c>
      <c r="R74" s="13" t="s">
        <v>254</v>
      </c>
    </row>
    <row r="75" spans="1:18" ht="14.25" hidden="1" outlineLevel="1">
      <c r="A75" s="4" t="s">
        <v>447</v>
      </c>
      <c r="B75" s="45">
        <v>166.99</v>
      </c>
      <c r="C75" s="45">
        <v>17.46623522791222</v>
      </c>
      <c r="D75" s="54" t="s">
        <v>254</v>
      </c>
      <c r="E75" s="54">
        <v>13.6</v>
      </c>
      <c r="F75" s="54">
        <v>15.45137050787153</v>
      </c>
      <c r="G75" s="6" t="s">
        <v>254</v>
      </c>
      <c r="H75" s="54" t="s">
        <v>254</v>
      </c>
      <c r="I75" s="6" t="s">
        <v>254</v>
      </c>
      <c r="J75" s="6" t="s">
        <v>254</v>
      </c>
      <c r="K75" s="6" t="s">
        <v>254</v>
      </c>
      <c r="L75" s="6" t="s">
        <v>254</v>
      </c>
      <c r="M75" s="6" t="s">
        <v>254</v>
      </c>
      <c r="N75" s="235" t="s">
        <v>254</v>
      </c>
      <c r="O75" s="235" t="s">
        <v>254</v>
      </c>
      <c r="P75" s="6" t="s">
        <v>254</v>
      </c>
      <c r="Q75" s="13" t="s">
        <v>254</v>
      </c>
      <c r="R75" s="13" t="s">
        <v>254</v>
      </c>
    </row>
    <row r="76" spans="1:18" ht="14.25" hidden="1" outlineLevel="1">
      <c r="A76" s="4" t="s">
        <v>448</v>
      </c>
      <c r="B76" s="45">
        <v>176.91</v>
      </c>
      <c r="C76" s="45">
        <v>21.70473307649972</v>
      </c>
      <c r="D76" s="54" t="s">
        <v>254</v>
      </c>
      <c r="E76" s="54">
        <v>16.6</v>
      </c>
      <c r="F76" s="54">
        <v>19.19643019146777</v>
      </c>
      <c r="G76" s="6" t="s">
        <v>254</v>
      </c>
      <c r="H76" s="54" t="s">
        <v>254</v>
      </c>
      <c r="I76" s="6" t="s">
        <v>254</v>
      </c>
      <c r="J76" s="6" t="s">
        <v>254</v>
      </c>
      <c r="K76" s="6" t="s">
        <v>254</v>
      </c>
      <c r="L76" s="6" t="s">
        <v>254</v>
      </c>
      <c r="M76" s="6" t="s">
        <v>254</v>
      </c>
      <c r="N76" s="235" t="s">
        <v>254</v>
      </c>
      <c r="O76" s="235" t="s">
        <v>254</v>
      </c>
      <c r="P76" s="6" t="s">
        <v>254</v>
      </c>
      <c r="Q76" s="13" t="s">
        <v>254</v>
      </c>
      <c r="R76" s="13" t="s">
        <v>254</v>
      </c>
    </row>
    <row r="77" spans="1:18" ht="14.25" hidden="1" outlineLevel="1">
      <c r="A77" s="4" t="s">
        <v>449</v>
      </c>
      <c r="B77" s="45">
        <v>177.98</v>
      </c>
      <c r="C77" s="45">
        <v>12.453402413597004</v>
      </c>
      <c r="D77" s="54" t="s">
        <v>254</v>
      </c>
      <c r="E77" s="54">
        <v>4.8</v>
      </c>
      <c r="F77" s="54">
        <v>6.8803799891844335</v>
      </c>
      <c r="G77" s="6" t="s">
        <v>254</v>
      </c>
      <c r="H77" s="54" t="s">
        <v>254</v>
      </c>
      <c r="I77" s="6" t="s">
        <v>254</v>
      </c>
      <c r="J77" s="6" t="s">
        <v>254</v>
      </c>
      <c r="K77" s="6" t="s">
        <v>254</v>
      </c>
      <c r="L77" s="6" t="s">
        <v>254</v>
      </c>
      <c r="M77" s="6" t="s">
        <v>254</v>
      </c>
      <c r="N77" s="235" t="s">
        <v>254</v>
      </c>
      <c r="O77" s="235" t="s">
        <v>254</v>
      </c>
      <c r="P77" s="6" t="s">
        <v>254</v>
      </c>
      <c r="Q77" s="13" t="s">
        <v>254</v>
      </c>
      <c r="R77" s="13" t="s">
        <v>254</v>
      </c>
    </row>
    <row r="78" spans="1:18" ht="14.25" hidden="1" outlineLevel="1">
      <c r="A78" s="4" t="s">
        <v>450</v>
      </c>
      <c r="B78" s="45">
        <v>185.3</v>
      </c>
      <c r="C78" s="45">
        <v>25.39757731609936</v>
      </c>
      <c r="D78" s="54" t="s">
        <v>254</v>
      </c>
      <c r="E78" s="54">
        <v>23.6</v>
      </c>
      <c r="F78" s="54">
        <v>25.31970728740818</v>
      </c>
      <c r="G78" s="6" t="s">
        <v>254</v>
      </c>
      <c r="H78" s="54" t="s">
        <v>254</v>
      </c>
      <c r="I78" s="6" t="s">
        <v>254</v>
      </c>
      <c r="J78" s="6" t="s">
        <v>254</v>
      </c>
      <c r="K78" s="6" t="s">
        <v>254</v>
      </c>
      <c r="L78" s="6" t="s">
        <v>254</v>
      </c>
      <c r="M78" s="6" t="s">
        <v>254</v>
      </c>
      <c r="N78" s="235" t="s">
        <v>254</v>
      </c>
      <c r="O78" s="235" t="s">
        <v>254</v>
      </c>
      <c r="P78" s="6" t="s">
        <v>254</v>
      </c>
      <c r="Q78" s="13" t="s">
        <v>254</v>
      </c>
      <c r="R78" s="13" t="s">
        <v>254</v>
      </c>
    </row>
    <row r="79" spans="1:18" ht="14.25" hidden="1" outlineLevel="1">
      <c r="A79" s="4" t="s">
        <v>307</v>
      </c>
      <c r="B79" s="45">
        <v>168.93</v>
      </c>
      <c r="C79" s="45">
        <v>2.7617251657643607</v>
      </c>
      <c r="D79" s="54" t="s">
        <v>254</v>
      </c>
      <c r="E79" s="54">
        <v>6.5</v>
      </c>
      <c r="F79" s="54">
        <v>9.817167914078468</v>
      </c>
      <c r="G79" s="6" t="s">
        <v>254</v>
      </c>
      <c r="H79" s="54" t="s">
        <v>254</v>
      </c>
      <c r="I79" s="6" t="s">
        <v>254</v>
      </c>
      <c r="J79" s="6" t="s">
        <v>254</v>
      </c>
      <c r="K79" s="6" t="s">
        <v>254</v>
      </c>
      <c r="L79" s="6" t="s">
        <v>254</v>
      </c>
      <c r="M79" s="6" t="s">
        <v>254</v>
      </c>
      <c r="N79" s="235" t="s">
        <v>254</v>
      </c>
      <c r="O79" s="235" t="s">
        <v>254</v>
      </c>
      <c r="P79" s="6" t="s">
        <v>254</v>
      </c>
      <c r="Q79" s="13" t="s">
        <v>254</v>
      </c>
      <c r="R79" s="13" t="s">
        <v>254</v>
      </c>
    </row>
    <row r="80" spans="1:18" ht="14.25" hidden="1" outlineLevel="1">
      <c r="A80" s="4" t="s">
        <v>252</v>
      </c>
      <c r="B80" s="45">
        <v>166.64</v>
      </c>
      <c r="C80" s="45">
        <v>5.102491327656878</v>
      </c>
      <c r="D80" s="54" t="s">
        <v>254</v>
      </c>
      <c r="E80" s="54">
        <v>9.099999999999994</v>
      </c>
      <c r="F80" s="54">
        <v>11.363603926637737</v>
      </c>
      <c r="G80" s="6" t="s">
        <v>254</v>
      </c>
      <c r="H80" s="54" t="s">
        <v>254</v>
      </c>
      <c r="I80" s="6" t="s">
        <v>254</v>
      </c>
      <c r="J80" s="6" t="s">
        <v>254</v>
      </c>
      <c r="K80" s="6" t="s">
        <v>254</v>
      </c>
      <c r="L80" s="6" t="s">
        <v>254</v>
      </c>
      <c r="M80" s="6" t="s">
        <v>254</v>
      </c>
      <c r="N80" s="235" t="s">
        <v>254</v>
      </c>
      <c r="O80" s="235" t="s">
        <v>254</v>
      </c>
      <c r="P80" s="6" t="s">
        <v>254</v>
      </c>
      <c r="Q80" s="13" t="s">
        <v>254</v>
      </c>
      <c r="R80" s="13" t="s">
        <v>254</v>
      </c>
    </row>
    <row r="81" spans="1:18" ht="14.25" hidden="1" outlineLevel="1">
      <c r="A81" s="4" t="s">
        <v>253</v>
      </c>
      <c r="B81" s="45">
        <v>162.23</v>
      </c>
      <c r="C81" s="45">
        <v>2.4632097517842197</v>
      </c>
      <c r="D81" s="54" t="s">
        <v>254</v>
      </c>
      <c r="E81" s="54">
        <v>9.400000000000006</v>
      </c>
      <c r="F81" s="54">
        <v>11.310370298967058</v>
      </c>
      <c r="G81" s="6" t="s">
        <v>254</v>
      </c>
      <c r="H81" s="54" t="s">
        <v>254</v>
      </c>
      <c r="I81" s="6" t="s">
        <v>254</v>
      </c>
      <c r="J81" s="6" t="s">
        <v>254</v>
      </c>
      <c r="K81" s="6" t="s">
        <v>254</v>
      </c>
      <c r="L81" s="6" t="s">
        <v>254</v>
      </c>
      <c r="M81" s="6" t="s">
        <v>254</v>
      </c>
      <c r="N81" s="235" t="s">
        <v>254</v>
      </c>
      <c r="O81" s="235" t="s">
        <v>254</v>
      </c>
      <c r="P81" s="6" t="s">
        <v>254</v>
      </c>
      <c r="Q81" s="13" t="s">
        <v>254</v>
      </c>
      <c r="R81" s="13" t="s">
        <v>254</v>
      </c>
    </row>
    <row r="82" spans="1:18" ht="14.25" hidden="1">
      <c r="A82" s="4" t="s">
        <v>351</v>
      </c>
      <c r="B82" s="13">
        <v>134.97</v>
      </c>
      <c r="C82" s="13">
        <v>0.4614812058057396</v>
      </c>
      <c r="D82" s="54" t="s">
        <v>254</v>
      </c>
      <c r="E82" s="13">
        <v>0.5</v>
      </c>
      <c r="F82" s="54">
        <v>3.656344517258759</v>
      </c>
      <c r="G82" s="13">
        <v>14.6</v>
      </c>
      <c r="H82" s="54" t="s">
        <v>254</v>
      </c>
      <c r="I82" s="13">
        <v>-3</v>
      </c>
      <c r="J82" s="13">
        <v>10.8</v>
      </c>
      <c r="K82" s="13">
        <v>8.599999999999994</v>
      </c>
      <c r="L82" s="13">
        <v>-5.599999999999994</v>
      </c>
      <c r="M82" s="13">
        <v>1</v>
      </c>
      <c r="N82" s="54" t="s">
        <v>254</v>
      </c>
      <c r="O82" s="54" t="s">
        <v>254</v>
      </c>
      <c r="P82" s="54" t="s">
        <v>254</v>
      </c>
      <c r="Q82" s="13">
        <v>7.004</v>
      </c>
      <c r="R82" s="13">
        <v>7.225964482547468</v>
      </c>
    </row>
    <row r="83" spans="1:18" ht="14.25" hidden="1">
      <c r="A83" s="4" t="s">
        <v>352</v>
      </c>
      <c r="B83" s="13">
        <v>175.21</v>
      </c>
      <c r="C83" s="13">
        <v>0.3666151114166212</v>
      </c>
      <c r="D83" s="54" t="s">
        <v>254</v>
      </c>
      <c r="E83" s="13">
        <v>3.5</v>
      </c>
      <c r="F83" s="54">
        <v>5.357116250180766</v>
      </c>
      <c r="G83" s="13">
        <v>23.3</v>
      </c>
      <c r="H83" s="54" t="s">
        <v>254</v>
      </c>
      <c r="I83" s="13">
        <v>5</v>
      </c>
      <c r="J83" s="13">
        <v>15.3</v>
      </c>
      <c r="K83" s="13">
        <v>10.9</v>
      </c>
      <c r="L83" s="13">
        <v>-8.900000000000006</v>
      </c>
      <c r="M83" s="13">
        <v>-8.3</v>
      </c>
      <c r="N83" s="54" t="s">
        <v>254</v>
      </c>
      <c r="O83" s="54" t="s">
        <v>254</v>
      </c>
      <c r="P83" s="54" t="s">
        <v>254</v>
      </c>
      <c r="Q83" s="13">
        <v>7.098</v>
      </c>
      <c r="R83" s="13">
        <v>23.982532751091696</v>
      </c>
    </row>
    <row r="84" spans="1:18" ht="14.25" hidden="1">
      <c r="A84" s="4" t="s">
        <v>353</v>
      </c>
      <c r="B84" s="13">
        <v>161.58</v>
      </c>
      <c r="C84" s="13">
        <v>-13.938748335552589</v>
      </c>
      <c r="D84" s="54" t="s">
        <v>254</v>
      </c>
      <c r="E84" s="13">
        <v>-3.5</v>
      </c>
      <c r="F84" s="54">
        <v>-0.8568831562308077</v>
      </c>
      <c r="G84" s="13">
        <v>21.5</v>
      </c>
      <c r="H84" s="54" t="s">
        <v>254</v>
      </c>
      <c r="I84" s="13">
        <v>0.09999999999999432</v>
      </c>
      <c r="J84" s="13">
        <v>13.9</v>
      </c>
      <c r="K84" s="13">
        <v>7.2</v>
      </c>
      <c r="L84" s="13">
        <v>0.5</v>
      </c>
      <c r="M84" s="13">
        <v>-5.8</v>
      </c>
      <c r="N84" s="54" t="s">
        <v>254</v>
      </c>
      <c r="O84" s="54" t="s">
        <v>254</v>
      </c>
      <c r="P84" s="54" t="s">
        <v>254</v>
      </c>
      <c r="Q84" s="13">
        <v>9.412</v>
      </c>
      <c r="R84" s="13">
        <v>14.934668457687138</v>
      </c>
    </row>
    <row r="85" spans="1:18" ht="14.25" hidden="1">
      <c r="A85" s="4" t="s">
        <v>354</v>
      </c>
      <c r="B85" s="13">
        <v>142.36725184033972</v>
      </c>
      <c r="C85" s="13">
        <v>-16.73455852126581</v>
      </c>
      <c r="D85" s="54" t="s">
        <v>254</v>
      </c>
      <c r="E85" s="13">
        <v>-14.3</v>
      </c>
      <c r="F85" s="54">
        <v>-12.576468366888164</v>
      </c>
      <c r="G85" s="13">
        <v>17.2</v>
      </c>
      <c r="H85" s="54" t="s">
        <v>254</v>
      </c>
      <c r="I85" s="13">
        <v>-9</v>
      </c>
      <c r="J85" s="13">
        <v>4.400000000000006</v>
      </c>
      <c r="K85" s="13">
        <v>4.400000000000006</v>
      </c>
      <c r="L85" s="13">
        <v>-8</v>
      </c>
      <c r="M85" s="13">
        <v>1.5</v>
      </c>
      <c r="N85" s="54" t="s">
        <v>254</v>
      </c>
      <c r="O85" s="54" t="s">
        <v>254</v>
      </c>
      <c r="P85" s="54" t="s">
        <v>254</v>
      </c>
      <c r="Q85" s="13">
        <v>6.657</v>
      </c>
      <c r="R85" s="13">
        <v>-12.843676355066762</v>
      </c>
    </row>
    <row r="86" spans="1:18" ht="14.25" hidden="1">
      <c r="A86" s="4" t="s">
        <v>355</v>
      </c>
      <c r="B86" s="13">
        <v>102.82688344353289</v>
      </c>
      <c r="C86" s="13">
        <v>-32.03325834917517</v>
      </c>
      <c r="D86" s="54" t="s">
        <v>254</v>
      </c>
      <c r="E86" s="13">
        <v>-19</v>
      </c>
      <c r="F86" s="54">
        <v>-16.25129540310391</v>
      </c>
      <c r="G86" s="13">
        <v>9.599999999999994</v>
      </c>
      <c r="H86" s="54" t="s">
        <v>254</v>
      </c>
      <c r="I86" s="13">
        <v>-5.599999999999994</v>
      </c>
      <c r="J86" s="13">
        <v>3.5</v>
      </c>
      <c r="K86" s="13">
        <v>5.3</v>
      </c>
      <c r="L86" s="13">
        <v>-14</v>
      </c>
      <c r="M86" s="13">
        <v>-5.400000000000006</v>
      </c>
      <c r="N86" s="54" t="s">
        <v>254</v>
      </c>
      <c r="O86" s="54" t="s">
        <v>254</v>
      </c>
      <c r="P86" s="54" t="s">
        <v>254</v>
      </c>
      <c r="Q86" s="13">
        <v>9.185</v>
      </c>
      <c r="R86" s="13">
        <v>13.046153846153842</v>
      </c>
    </row>
    <row r="87" spans="1:18" ht="14.25" hidden="1">
      <c r="A87" s="4" t="s">
        <v>356</v>
      </c>
      <c r="B87" s="403">
        <v>103.32194048068153</v>
      </c>
      <c r="C87" s="54">
        <v>-38.12686958459697</v>
      </c>
      <c r="D87" s="13">
        <v>-21.659629723395014</v>
      </c>
      <c r="E87" s="13">
        <v>-28.9</v>
      </c>
      <c r="F87" s="54">
        <v>-27.973318654275815</v>
      </c>
      <c r="G87" s="13">
        <v>-23.1</v>
      </c>
      <c r="H87" s="54">
        <v>-19.335522503380346</v>
      </c>
      <c r="I87" s="13">
        <v>-34</v>
      </c>
      <c r="J87" s="6">
        <v>-23.4</v>
      </c>
      <c r="K87" s="6">
        <v>-6.5</v>
      </c>
      <c r="L87" s="6">
        <v>-28.7</v>
      </c>
      <c r="M87" s="6">
        <v>-28.7</v>
      </c>
      <c r="N87" s="13">
        <v>0</v>
      </c>
      <c r="O87" s="6">
        <v>7.7</v>
      </c>
      <c r="P87" s="13">
        <v>-16.3</v>
      </c>
      <c r="Q87" s="13">
        <v>3.992</v>
      </c>
      <c r="R87" s="13">
        <v>-41.824540950160305</v>
      </c>
    </row>
    <row r="88" spans="1:18" ht="14.25">
      <c r="A88" s="4" t="s">
        <v>451</v>
      </c>
      <c r="B88" s="66">
        <v>108.808160393876</v>
      </c>
      <c r="C88" s="66">
        <v>-38.49518942180996</v>
      </c>
      <c r="D88" s="66">
        <v>-23.897811124201624</v>
      </c>
      <c r="E88" s="66">
        <v>-29.4</v>
      </c>
      <c r="F88" s="66">
        <v>-29.558535246608642</v>
      </c>
      <c r="G88" s="66">
        <v>-20.3</v>
      </c>
      <c r="H88" s="66">
        <v>-16.760676873489118</v>
      </c>
      <c r="I88" s="66">
        <v>-33.4</v>
      </c>
      <c r="J88" s="334">
        <v>-27.8</v>
      </c>
      <c r="K88" s="334">
        <v>-14.5</v>
      </c>
      <c r="L88" s="13">
        <v>-29</v>
      </c>
      <c r="M88" s="334">
        <v>-25.9</v>
      </c>
      <c r="N88" s="334">
        <v>-3.3</v>
      </c>
      <c r="O88" s="334">
        <v>11.1</v>
      </c>
      <c r="P88" s="334">
        <v>-10.7</v>
      </c>
      <c r="Q88" s="66">
        <v>4.494</v>
      </c>
      <c r="R88" s="66">
        <v>-39.06440677966102</v>
      </c>
    </row>
    <row r="89" spans="1:18" ht="14.25">
      <c r="A89" s="4" t="s">
        <v>452</v>
      </c>
      <c r="B89" s="66">
        <v>125.79152208149509</v>
      </c>
      <c r="C89" s="66">
        <v>-29.32266429851944</v>
      </c>
      <c r="D89" s="66">
        <v>-17.017831914162414</v>
      </c>
      <c r="E89" s="66">
        <v>-17.4</v>
      </c>
      <c r="F89" s="66">
        <v>-19.147704430328844</v>
      </c>
      <c r="G89" s="66">
        <v>-19.1</v>
      </c>
      <c r="H89" s="66">
        <v>-16.302453411985525</v>
      </c>
      <c r="I89" s="66">
        <v>-7.5</v>
      </c>
      <c r="J89" s="334">
        <v>-24.2</v>
      </c>
      <c r="K89" s="334">
        <v>-11.7</v>
      </c>
      <c r="L89" s="334">
        <v>-24.1</v>
      </c>
      <c r="M89" s="334">
        <v>-27.6</v>
      </c>
      <c r="N89" s="334">
        <v>-0.7000000000000028</v>
      </c>
      <c r="O89" s="334">
        <v>9.5</v>
      </c>
      <c r="P89" s="334">
        <v>-16.5</v>
      </c>
      <c r="Q89" s="18">
        <v>7.698</v>
      </c>
      <c r="R89" s="18">
        <v>2.544291994138817</v>
      </c>
    </row>
    <row r="90" spans="1:18" ht="14.25">
      <c r="A90" s="4" t="s">
        <v>453</v>
      </c>
      <c r="B90" s="66">
        <v>114.10992207585431</v>
      </c>
      <c r="C90" s="66">
        <v>-38.418822409145</v>
      </c>
      <c r="D90" s="66">
        <v>-23.640022456672483</v>
      </c>
      <c r="E90" s="66">
        <v>-29.3</v>
      </c>
      <c r="F90" s="66">
        <v>-31.13625866050809</v>
      </c>
      <c r="G90" s="66">
        <v>-11.9</v>
      </c>
      <c r="H90" s="66">
        <v>-9.34637286457044</v>
      </c>
      <c r="I90" s="66">
        <v>-15.3</v>
      </c>
      <c r="J90" s="334">
        <v>-28.9</v>
      </c>
      <c r="K90" s="334">
        <v>-8.900000000000006</v>
      </c>
      <c r="L90" s="334">
        <v>-25.9</v>
      </c>
      <c r="M90" s="334">
        <v>-29.2</v>
      </c>
      <c r="N90" s="334">
        <v>-5.599999999999994</v>
      </c>
      <c r="O90" s="334">
        <v>10.8</v>
      </c>
      <c r="P90" s="334">
        <v>-17.3</v>
      </c>
      <c r="Q90" s="66">
        <v>10.902</v>
      </c>
      <c r="R90" s="66">
        <v>17.112471801482428</v>
      </c>
    </row>
    <row r="91" spans="1:18" ht="14.25">
      <c r="A91" s="4" t="s">
        <v>14</v>
      </c>
      <c r="B91" s="66">
        <v>112.51277696481422</v>
      </c>
      <c r="C91" s="66">
        <v>-33.396805206408445</v>
      </c>
      <c r="D91" s="66">
        <v>-23.274481899848794</v>
      </c>
      <c r="E91" s="66">
        <v>-26.6</v>
      </c>
      <c r="F91" s="66">
        <v>-30.179032258064524</v>
      </c>
      <c r="G91" s="66">
        <v>-6.2</v>
      </c>
      <c r="H91" s="66">
        <v>-3.617876566564192</v>
      </c>
      <c r="I91" s="66">
        <v>-15.5</v>
      </c>
      <c r="J91" s="334">
        <v>-30.2</v>
      </c>
      <c r="K91" s="334">
        <v>-12</v>
      </c>
      <c r="L91" s="66">
        <v>-30</v>
      </c>
      <c r="M91" s="334">
        <v>-30.8</v>
      </c>
      <c r="N91" s="66">
        <v>-5</v>
      </c>
      <c r="O91" s="334">
        <v>10.4</v>
      </c>
      <c r="P91" s="334">
        <v>-18.5</v>
      </c>
      <c r="Q91" s="18">
        <v>9.592</v>
      </c>
      <c r="R91" s="18">
        <v>17.39077224329948</v>
      </c>
    </row>
    <row r="92" spans="1:18" ht="14.25" outlineLevel="1">
      <c r="A92" s="4" t="s">
        <v>15</v>
      </c>
      <c r="B92" s="498">
        <v>121.70914681379051</v>
      </c>
      <c r="C92" s="436">
        <v>-26.962825963879908</v>
      </c>
      <c r="D92" s="18">
        <v>-20.698090952776198</v>
      </c>
      <c r="E92" s="18">
        <v>-21.4</v>
      </c>
      <c r="F92" s="18">
        <v>-25.552924499428144</v>
      </c>
      <c r="G92" s="18">
        <v>-8.2</v>
      </c>
      <c r="H92" s="18">
        <v>-5.499888666221338</v>
      </c>
      <c r="I92" s="18">
        <v>-6.2</v>
      </c>
      <c r="J92" s="1">
        <v>-29.5</v>
      </c>
      <c r="K92" s="1">
        <v>-10.7</v>
      </c>
      <c r="L92" s="1">
        <v>-27.7</v>
      </c>
      <c r="M92" s="1">
        <v>-32.8</v>
      </c>
      <c r="N92" s="1">
        <v>-6.7</v>
      </c>
      <c r="O92" s="1">
        <v>8.5</v>
      </c>
      <c r="P92" s="1">
        <v>-16.7</v>
      </c>
      <c r="Q92" s="18">
        <v>11.509</v>
      </c>
      <c r="R92" s="18">
        <v>28.119781810085726</v>
      </c>
    </row>
    <row r="93" spans="1:18" ht="14.25" outlineLevel="1">
      <c r="A93" s="4" t="s">
        <v>16</v>
      </c>
      <c r="B93" s="66">
        <v>117.88131485038727</v>
      </c>
      <c r="C93" s="66">
        <v>-27.33691989743741</v>
      </c>
      <c r="D93" s="18">
        <v>-21.36126970978907</v>
      </c>
      <c r="E93" s="18">
        <v>-22.5</v>
      </c>
      <c r="F93" s="18">
        <v>-26.258326238293193</v>
      </c>
      <c r="G93" s="18">
        <v>-6.5</v>
      </c>
      <c r="H93" s="18">
        <v>-4.126023096759724</v>
      </c>
      <c r="I93" s="18">
        <v>-12.5</v>
      </c>
      <c r="J93" s="1">
        <v>-30.4</v>
      </c>
      <c r="K93" s="1">
        <v>-10.2</v>
      </c>
      <c r="L93" s="1">
        <v>-24.7</v>
      </c>
      <c r="M93" s="1">
        <v>-31.4</v>
      </c>
      <c r="N93" s="1">
        <v>-8.099999999999994</v>
      </c>
      <c r="O93" s="1">
        <v>-0.4000000000000057</v>
      </c>
      <c r="P93" s="1">
        <v>-10.8</v>
      </c>
      <c r="Q93" s="18">
        <v>11.21</v>
      </c>
      <c r="R93" s="18">
        <v>20.098564388257984</v>
      </c>
    </row>
    <row r="94" spans="1:18" ht="14.25" outlineLevel="1">
      <c r="A94" s="4" t="s">
        <v>454</v>
      </c>
      <c r="B94" s="66">
        <v>126.4678462419493</v>
      </c>
      <c r="C94" s="66">
        <v>-6.299291515189083</v>
      </c>
      <c r="D94" s="18">
        <v>-17.347177948621777</v>
      </c>
      <c r="E94" s="1">
        <v>-11.6</v>
      </c>
      <c r="F94" s="18">
        <v>-17.30488960139911</v>
      </c>
      <c r="G94" s="18">
        <v>-5.900000000000006</v>
      </c>
      <c r="H94" s="18">
        <v>-4.472427268779853</v>
      </c>
      <c r="I94" s="1">
        <v>-17.8</v>
      </c>
      <c r="J94" s="1">
        <v>-29.5</v>
      </c>
      <c r="K94" s="1">
        <v>-9.599999999999994</v>
      </c>
      <c r="L94" s="1">
        <v>-25.3</v>
      </c>
      <c r="M94" s="1">
        <v>-30.5</v>
      </c>
      <c r="N94" s="1">
        <v>-11</v>
      </c>
      <c r="O94" s="1">
        <v>-0.20000000000000284</v>
      </c>
      <c r="P94" s="1">
        <v>-10.9</v>
      </c>
      <c r="Q94" s="18">
        <v>7.381</v>
      </c>
      <c r="R94" s="18">
        <v>5.382638492290127</v>
      </c>
    </row>
    <row r="95" spans="1:18" ht="14.25" outlineLevel="1">
      <c r="A95" s="4" t="s">
        <v>455</v>
      </c>
      <c r="B95" s="403">
        <v>149.6278921891897</v>
      </c>
      <c r="C95" s="54">
        <v>-14.600826328868393</v>
      </c>
      <c r="D95" s="18">
        <v>-18.439761691478623</v>
      </c>
      <c r="E95" s="18">
        <v>-15.1</v>
      </c>
      <c r="F95" s="18">
        <v>-19.63631811210918</v>
      </c>
      <c r="G95" s="18">
        <v>-14.7</v>
      </c>
      <c r="H95" s="18">
        <v>-13.420825749592879</v>
      </c>
      <c r="I95" s="1">
        <v>-19.2</v>
      </c>
      <c r="J95" s="1">
        <v>-26.3</v>
      </c>
      <c r="K95" s="1">
        <v>-9.2</v>
      </c>
      <c r="L95" s="1">
        <v>-22.9</v>
      </c>
      <c r="M95" s="1">
        <v>-25.3</v>
      </c>
      <c r="N95" s="1">
        <v>-10.5</v>
      </c>
      <c r="O95" s="1">
        <v>-2.5</v>
      </c>
      <c r="P95" s="18">
        <v>-13.9</v>
      </c>
      <c r="Q95" s="18">
        <v>6.025</v>
      </c>
      <c r="R95" s="18">
        <v>-15.116934347703577</v>
      </c>
    </row>
    <row r="96" spans="1:18" ht="14.25" outlineLevel="1">
      <c r="A96" s="4" t="s">
        <v>456</v>
      </c>
      <c r="B96" s="334" t="s">
        <v>254</v>
      </c>
      <c r="C96" s="334" t="s">
        <v>254</v>
      </c>
      <c r="D96" s="18">
        <v>-18.094047610826053</v>
      </c>
      <c r="E96" s="18">
        <v>-11.9</v>
      </c>
      <c r="F96" s="18">
        <v>-16.756682950511276</v>
      </c>
      <c r="G96" s="18">
        <v>-21.1</v>
      </c>
      <c r="H96" s="18">
        <v>-19.905564299601878</v>
      </c>
      <c r="I96" s="1">
        <v>-25.4</v>
      </c>
      <c r="J96" s="1">
        <v>-27.8</v>
      </c>
      <c r="K96" s="1">
        <v>-10.3</v>
      </c>
      <c r="L96" s="1">
        <v>-16.7</v>
      </c>
      <c r="M96" s="1">
        <v>-25.4</v>
      </c>
      <c r="N96" s="18">
        <v>-9</v>
      </c>
      <c r="O96" s="1">
        <v>1.0999999999999943</v>
      </c>
      <c r="P96" s="1">
        <v>-16.4</v>
      </c>
      <c r="Q96" s="18">
        <v>5.979</v>
      </c>
      <c r="R96" s="18">
        <v>-36.4747131321717</v>
      </c>
    </row>
    <row r="97" spans="1:18" ht="14.25" hidden="1" outlineLevel="1">
      <c r="A97" s="3" t="s">
        <v>17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4.25" hidden="1" outlineLevel="1">
      <c r="A98" s="3" t="s">
        <v>18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4.25" hidden="1" outlineLevel="1">
      <c r="A99" s="3" t="s">
        <v>19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4.25" hidden="1" outlineLevel="1">
      <c r="A100" s="3" t="s">
        <v>20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4.25" hidden="1" outlineLevel="1">
      <c r="A101" s="3" t="s">
        <v>21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4.25" hidden="1" outlineLevel="1">
      <c r="A102" s="3" t="s">
        <v>22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4.25" hidden="1" outlineLevel="1">
      <c r="A103" s="3" t="s">
        <v>23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4.25" hidden="1" outlineLevel="1">
      <c r="A104" s="3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4.25" hidden="1" outlineLevel="1">
      <c r="A105" s="3" t="s">
        <v>25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4.25" hidden="1" outlineLevel="1">
      <c r="A106" s="3" t="s">
        <v>11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4.25" hidden="1" outlineLevel="1">
      <c r="A107" s="3" t="s">
        <v>12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4.25" hidden="1" outlineLevel="1">
      <c r="A108" s="3" t="s">
        <v>26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4.25" hidden="1" outlineLevel="1">
      <c r="A109" s="3" t="s">
        <v>27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3.5" customHeight="1" hidden="1" outlineLevel="1">
      <c r="A110" s="3" t="s">
        <v>28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ht="14.25" collapsed="1"/>
    <row r="112" ht="14.25">
      <c r="A112" s="1" t="s">
        <v>547</v>
      </c>
    </row>
    <row r="113" spans="1:17" ht="14.25">
      <c r="A113" s="1" t="s">
        <v>513</v>
      </c>
      <c r="B113" s="1"/>
      <c r="C113" s="1"/>
      <c r="Q113" s="499"/>
    </row>
    <row r="114" spans="1:3" ht="14.25">
      <c r="A114" s="1" t="s">
        <v>434</v>
      </c>
      <c r="B114" s="1"/>
      <c r="C114" s="1"/>
    </row>
    <row r="115" spans="1:3" ht="14.25">
      <c r="A115" s="1" t="s">
        <v>496</v>
      </c>
      <c r="B115" s="1"/>
      <c r="C115" s="1"/>
    </row>
    <row r="116" spans="1:3" ht="14.25">
      <c r="A116" s="1" t="s">
        <v>623</v>
      </c>
      <c r="B116" s="1"/>
      <c r="C116" s="1"/>
    </row>
    <row r="118" ht="15.75">
      <c r="A118" s="53" t="s">
        <v>603</v>
      </c>
    </row>
    <row r="119" spans="1:8" ht="14.25">
      <c r="A119" s="83" t="s">
        <v>422</v>
      </c>
      <c r="H119" s="67" t="s">
        <v>694</v>
      </c>
    </row>
    <row r="120" ht="15.75">
      <c r="A120" s="53"/>
    </row>
    <row r="121" spans="1:18" ht="42" customHeight="1">
      <c r="A121" s="6"/>
      <c r="B121" s="614" t="s">
        <v>592</v>
      </c>
      <c r="C121" s="655"/>
      <c r="D121" s="656"/>
      <c r="E121" s="614" t="s">
        <v>593</v>
      </c>
      <c r="F121" s="657"/>
      <c r="G121" s="614" t="s">
        <v>594</v>
      </c>
      <c r="H121" s="658"/>
      <c r="I121" s="657"/>
      <c r="J121" s="614" t="s">
        <v>595</v>
      </c>
      <c r="K121" s="658"/>
      <c r="L121" s="658"/>
      <c r="M121" s="658"/>
      <c r="N121" s="388"/>
      <c r="O121" s="388"/>
      <c r="P121" s="388"/>
      <c r="Q121" s="388"/>
      <c r="R121" s="388"/>
    </row>
    <row r="122" spans="1:18" s="68" customFormat="1" ht="74.25" customHeight="1">
      <c r="A122" s="105"/>
      <c r="B122" s="106"/>
      <c r="C122" s="352" t="s">
        <v>509</v>
      </c>
      <c r="D122" s="352" t="s">
        <v>259</v>
      </c>
      <c r="E122" s="386"/>
      <c r="F122" s="387" t="s">
        <v>596</v>
      </c>
      <c r="G122" s="386"/>
      <c r="H122" s="352" t="s">
        <v>597</v>
      </c>
      <c r="I122" s="352" t="s">
        <v>598</v>
      </c>
      <c r="J122" s="386"/>
      <c r="K122" s="352" t="s">
        <v>599</v>
      </c>
      <c r="L122" s="352" t="s">
        <v>600</v>
      </c>
      <c r="M122" s="351" t="s">
        <v>601</v>
      </c>
      <c r="N122" s="386"/>
      <c r="O122" s="386"/>
      <c r="P122" s="386"/>
      <c r="Q122" s="389"/>
      <c r="R122" s="389"/>
    </row>
    <row r="123" spans="1:20" ht="14.25">
      <c r="A123" s="55"/>
      <c r="B123" s="106" t="s">
        <v>664</v>
      </c>
      <c r="C123" s="106" t="s">
        <v>664</v>
      </c>
      <c r="D123" s="106" t="s">
        <v>664</v>
      </c>
      <c r="E123" s="106" t="s">
        <v>664</v>
      </c>
      <c r="F123" s="106" t="s">
        <v>664</v>
      </c>
      <c r="G123" s="106" t="s">
        <v>664</v>
      </c>
      <c r="H123" s="106" t="s">
        <v>664</v>
      </c>
      <c r="I123" s="106" t="s">
        <v>664</v>
      </c>
      <c r="J123" s="106" t="s">
        <v>664</v>
      </c>
      <c r="K123" s="106" t="s">
        <v>664</v>
      </c>
      <c r="L123" s="106" t="s">
        <v>664</v>
      </c>
      <c r="M123" s="495" t="s">
        <v>664</v>
      </c>
      <c r="N123" s="13"/>
      <c r="O123" s="13"/>
      <c r="P123" s="13"/>
      <c r="Q123" s="13"/>
      <c r="R123" s="13"/>
      <c r="T123" s="69"/>
    </row>
    <row r="124" spans="1:18" ht="14.25">
      <c r="A124" s="8"/>
      <c r="B124" s="9">
        <v>1</v>
      </c>
      <c r="C124" s="10">
        <v>2</v>
      </c>
      <c r="D124" s="9">
        <v>3</v>
      </c>
      <c r="E124" s="10">
        <v>4</v>
      </c>
      <c r="F124" s="9">
        <v>5</v>
      </c>
      <c r="G124" s="10">
        <v>6</v>
      </c>
      <c r="H124" s="9">
        <v>7</v>
      </c>
      <c r="I124" s="10">
        <v>8</v>
      </c>
      <c r="J124" s="9">
        <v>9</v>
      </c>
      <c r="K124" s="10">
        <v>10</v>
      </c>
      <c r="L124" s="10">
        <v>11</v>
      </c>
      <c r="M124" s="12">
        <v>12</v>
      </c>
      <c r="N124" s="6"/>
      <c r="O124" s="6"/>
      <c r="P124" s="6"/>
      <c r="Q124" s="6"/>
      <c r="R124" s="6"/>
    </row>
    <row r="125" spans="1:18" ht="14.25">
      <c r="A125" s="4">
        <v>2005</v>
      </c>
      <c r="B125" s="13">
        <v>9.410336503252246</v>
      </c>
      <c r="C125" s="13">
        <v>18.348943565467632</v>
      </c>
      <c r="D125" s="54">
        <v>9.323290189173537</v>
      </c>
      <c r="E125" s="54">
        <v>9.34499855586124</v>
      </c>
      <c r="F125" s="54">
        <v>15.958723856212762</v>
      </c>
      <c r="G125" s="54">
        <v>7.204766900336218</v>
      </c>
      <c r="H125" s="54">
        <v>13.230118263853205</v>
      </c>
      <c r="I125" s="54">
        <v>-0.21141305644465547</v>
      </c>
      <c r="J125" s="54">
        <v>15.169756957405879</v>
      </c>
      <c r="K125" s="54">
        <v>47.75840120387729</v>
      </c>
      <c r="L125" s="54">
        <v>2.5936787340383582</v>
      </c>
      <c r="M125" s="54">
        <v>25.463368277743186</v>
      </c>
      <c r="N125" s="54"/>
      <c r="O125" s="54"/>
      <c r="P125" s="54"/>
      <c r="Q125" s="13"/>
      <c r="R125" s="13"/>
    </row>
    <row r="126" spans="1:18" ht="14.25">
      <c r="A126" s="4">
        <v>2006</v>
      </c>
      <c r="B126" s="13">
        <v>16.41015641503606</v>
      </c>
      <c r="C126" s="13">
        <v>16.054100015212587</v>
      </c>
      <c r="D126" s="54">
        <v>16.422411081448356</v>
      </c>
      <c r="E126" s="54">
        <v>16.9447863328345</v>
      </c>
      <c r="F126" s="54">
        <v>33.11548929060114</v>
      </c>
      <c r="G126" s="54">
        <v>14.56931760733333</v>
      </c>
      <c r="H126" s="54">
        <v>9.494555683444833</v>
      </c>
      <c r="I126" s="54">
        <v>22.400104411089625</v>
      </c>
      <c r="J126" s="54">
        <v>19.058445000004003</v>
      </c>
      <c r="K126" s="54">
        <v>43.8252540514157</v>
      </c>
      <c r="L126" s="54">
        <v>4.524945013375489</v>
      </c>
      <c r="M126" s="54">
        <v>26.64510217842029</v>
      </c>
      <c r="N126" s="54"/>
      <c r="O126" s="54"/>
      <c r="P126" s="54"/>
      <c r="Q126" s="13"/>
      <c r="R126" s="13"/>
    </row>
    <row r="127" spans="1:18" ht="14.25">
      <c r="A127" s="4">
        <v>2007</v>
      </c>
      <c r="B127" s="13">
        <v>14.430287713041032</v>
      </c>
      <c r="C127" s="13">
        <v>-1.4235529970791372</v>
      </c>
      <c r="D127" s="54">
        <v>14.662187549459167</v>
      </c>
      <c r="E127" s="54">
        <v>1.4762230314180727</v>
      </c>
      <c r="F127" s="54">
        <v>-2.1183179717787723</v>
      </c>
      <c r="G127" s="54">
        <v>18.067037866299874</v>
      </c>
      <c r="H127" s="54">
        <v>8.803624951005292</v>
      </c>
      <c r="I127" s="54">
        <v>30.781135742490818</v>
      </c>
      <c r="J127" s="54">
        <v>10.537187510864916</v>
      </c>
      <c r="K127" s="54">
        <v>27.402180917485794</v>
      </c>
      <c r="L127" s="54">
        <v>-1.6214878701596582</v>
      </c>
      <c r="M127" s="54">
        <v>16.151451596615175</v>
      </c>
      <c r="N127" s="54"/>
      <c r="O127" s="54"/>
      <c r="P127" s="54"/>
      <c r="Q127" s="13"/>
      <c r="R127" s="13"/>
    </row>
    <row r="128" spans="1:18" ht="14.25">
      <c r="A128" s="55">
        <v>2008</v>
      </c>
      <c r="B128" s="107">
        <v>3.717521662994166</v>
      </c>
      <c r="C128" s="23">
        <v>18.026304142556953</v>
      </c>
      <c r="D128" s="56">
        <v>3.597382594455462</v>
      </c>
      <c r="E128" s="23">
        <v>20.939801924125977</v>
      </c>
      <c r="F128" s="56">
        <v>11.946269342137498</v>
      </c>
      <c r="G128" s="23">
        <v>2.837935135131636</v>
      </c>
      <c r="H128" s="56">
        <v>0.49560302088344105</v>
      </c>
      <c r="I128" s="23">
        <v>5.614299921625663</v>
      </c>
      <c r="J128" s="23">
        <v>4.552177641376076</v>
      </c>
      <c r="K128" s="23">
        <v>3.6027945221591673</v>
      </c>
      <c r="L128" s="23">
        <v>4.876330173718665</v>
      </c>
      <c r="M128" s="23">
        <v>3.8046274635112716</v>
      </c>
      <c r="N128" s="54"/>
      <c r="O128" s="54"/>
      <c r="P128" s="13"/>
      <c r="Q128" s="13"/>
      <c r="R128" s="13"/>
    </row>
    <row r="129" spans="1:18" ht="14.25" customHeight="1" hidden="1" outlineLevel="1">
      <c r="A129" s="4">
        <v>2009</v>
      </c>
      <c r="B129" s="334"/>
      <c r="C129" s="334"/>
      <c r="D129" s="334"/>
      <c r="E129" s="334"/>
      <c r="F129" s="334"/>
      <c r="G129" s="334"/>
      <c r="H129" s="334"/>
      <c r="I129" s="334"/>
      <c r="J129" s="235"/>
      <c r="K129" s="235"/>
      <c r="L129" s="235"/>
      <c r="M129" s="235"/>
      <c r="N129" s="235"/>
      <c r="O129" s="235"/>
      <c r="P129" s="235"/>
      <c r="Q129" s="54"/>
      <c r="R129" s="54"/>
    </row>
    <row r="130" spans="1:18" ht="14.25" customHeight="1" hidden="1" outlineLevel="1">
      <c r="A130" s="4" t="s">
        <v>171</v>
      </c>
      <c r="B130" s="66">
        <v>4.949951299362908</v>
      </c>
      <c r="C130" s="66">
        <v>3.3516205884808934</v>
      </c>
      <c r="D130" s="66">
        <v>4.963136453364451</v>
      </c>
      <c r="E130" s="66">
        <v>5.7677621984046725</v>
      </c>
      <c r="F130" s="66">
        <v>9.754929767787985</v>
      </c>
      <c r="G130" s="66">
        <v>2.426793739764188</v>
      </c>
      <c r="H130" s="66">
        <v>13.36530034166519</v>
      </c>
      <c r="I130" s="66">
        <v>-10.125931539406437</v>
      </c>
      <c r="J130" s="54">
        <v>12.817499433042078</v>
      </c>
      <c r="K130" s="54">
        <v>51.978779894115</v>
      </c>
      <c r="L130" s="54">
        <v>-0.9542299875382412</v>
      </c>
      <c r="M130" s="54">
        <v>24.02427479298723</v>
      </c>
      <c r="N130" s="235"/>
      <c r="O130" s="235"/>
      <c r="P130" s="235"/>
      <c r="Q130" s="54"/>
      <c r="R130" s="54"/>
    </row>
    <row r="131" spans="1:18" ht="14.25" customHeight="1" hidden="1" outlineLevel="1">
      <c r="A131" s="4" t="s">
        <v>172</v>
      </c>
      <c r="B131" s="66">
        <v>8.83673249041955</v>
      </c>
      <c r="C131" s="66">
        <v>1.5274997161738781</v>
      </c>
      <c r="D131" s="66">
        <v>8.9091213254411</v>
      </c>
      <c r="E131" s="66">
        <v>1.7674853640308992</v>
      </c>
      <c r="F131" s="66">
        <v>1.7611919205934043</v>
      </c>
      <c r="G131" s="66">
        <v>7.671071446742455</v>
      </c>
      <c r="H131" s="66">
        <v>14.958338656889557</v>
      </c>
      <c r="I131" s="66">
        <v>-1.103113614168033</v>
      </c>
      <c r="J131" s="54">
        <v>15.810879597536285</v>
      </c>
      <c r="K131" s="54">
        <v>55.05219552744068</v>
      </c>
      <c r="L131" s="54">
        <v>2.9848064923761797</v>
      </c>
      <c r="M131" s="54">
        <v>27.96090379209349</v>
      </c>
      <c r="N131" s="235"/>
      <c r="O131" s="235"/>
      <c r="P131" s="235"/>
      <c r="Q131" s="54"/>
      <c r="R131" s="54"/>
    </row>
    <row r="132" spans="1:18" ht="14.25" customHeight="1" hidden="1" outlineLevel="1">
      <c r="A132" s="4" t="s">
        <v>173</v>
      </c>
      <c r="B132" s="66">
        <v>10.130824132897354</v>
      </c>
      <c r="C132" s="66">
        <v>13.19028266839573</v>
      </c>
      <c r="D132" s="66">
        <v>10.103448694990169</v>
      </c>
      <c r="E132" s="66">
        <v>13.425881630843904</v>
      </c>
      <c r="F132" s="66">
        <v>27.370110727124153</v>
      </c>
      <c r="G132" s="66">
        <v>7.08156980549317</v>
      </c>
      <c r="H132" s="66">
        <v>9.641488782110079</v>
      </c>
      <c r="I132" s="66">
        <v>3.324901420496824</v>
      </c>
      <c r="J132" s="54">
        <v>14.936118196178702</v>
      </c>
      <c r="K132" s="54">
        <v>44.53865722707672</v>
      </c>
      <c r="L132" s="54">
        <v>3.6381684572169632</v>
      </c>
      <c r="M132" s="54">
        <v>25.24728543824324</v>
      </c>
      <c r="N132" s="235"/>
      <c r="O132" s="235"/>
      <c r="P132" s="235"/>
      <c r="Q132" s="54"/>
      <c r="R132" s="54"/>
    </row>
    <row r="133" spans="1:18" ht="14.25" customHeight="1" hidden="1" outlineLevel="1">
      <c r="A133" s="4" t="s">
        <v>174</v>
      </c>
      <c r="B133" s="66">
        <v>13.723838090329172</v>
      </c>
      <c r="C133" s="66">
        <v>55.326371288820035</v>
      </c>
      <c r="D133" s="66">
        <v>13.31745428289843</v>
      </c>
      <c r="E133" s="66">
        <v>16.41886503016548</v>
      </c>
      <c r="F133" s="66">
        <v>24.948663009345506</v>
      </c>
      <c r="G133" s="66">
        <v>11.639632609345062</v>
      </c>
      <c r="H133" s="66">
        <v>14.955345274747993</v>
      </c>
      <c r="I133" s="66">
        <v>7.058491507299024</v>
      </c>
      <c r="J133" s="54">
        <v>17.114530602866452</v>
      </c>
      <c r="K133" s="54">
        <v>39.46397216687675</v>
      </c>
      <c r="L133" s="54">
        <v>4.705969974098532</v>
      </c>
      <c r="M133" s="54">
        <v>24.621009087648776</v>
      </c>
      <c r="N133" s="235"/>
      <c r="O133" s="235"/>
      <c r="P133" s="235"/>
      <c r="Q133" s="54"/>
      <c r="R133" s="54"/>
    </row>
    <row r="134" spans="1:18" ht="14.25" customHeight="1" hidden="1" outlineLevel="1">
      <c r="A134" s="4" t="s">
        <v>175</v>
      </c>
      <c r="B134" s="66">
        <v>16.00506211769699</v>
      </c>
      <c r="C134" s="66">
        <v>49.46146691648581</v>
      </c>
      <c r="D134" s="66">
        <v>15.615447154506816</v>
      </c>
      <c r="E134" s="66">
        <v>21.73012417604518</v>
      </c>
      <c r="F134" s="66">
        <v>64.87943503758426</v>
      </c>
      <c r="G134" s="66">
        <v>11.95918890275056</v>
      </c>
      <c r="H134" s="66">
        <v>12.695399168164727</v>
      </c>
      <c r="I134" s="66">
        <v>10.840364625762794</v>
      </c>
      <c r="J134" s="54">
        <v>16.895056749307543</v>
      </c>
      <c r="K134" s="54">
        <v>36.6150107281465</v>
      </c>
      <c r="L134" s="54">
        <v>6.36827324601865</v>
      </c>
      <c r="M134" s="54">
        <v>22.76832344111858</v>
      </c>
      <c r="N134" s="235"/>
      <c r="O134" s="235"/>
      <c r="P134" s="235"/>
      <c r="Q134" s="54"/>
      <c r="R134" s="54"/>
    </row>
    <row r="135" spans="1:18" ht="14.25" customHeight="1" hidden="1" outlineLevel="1">
      <c r="A135" s="4" t="s">
        <v>176</v>
      </c>
      <c r="B135" s="66">
        <v>13.116352306528421</v>
      </c>
      <c r="C135" s="66">
        <v>12.855431019981458</v>
      </c>
      <c r="D135" s="66">
        <v>13.12679313476822</v>
      </c>
      <c r="E135" s="66">
        <v>26.883851373028094</v>
      </c>
      <c r="F135" s="66">
        <v>60.09135180021281</v>
      </c>
      <c r="G135" s="66">
        <v>8.228250586405565</v>
      </c>
      <c r="H135" s="66">
        <v>5.891977975984507</v>
      </c>
      <c r="I135" s="66">
        <v>11.51616064024852</v>
      </c>
      <c r="J135" s="54">
        <v>18.302442079040162</v>
      </c>
      <c r="K135" s="54">
        <v>43.31408911498796</v>
      </c>
      <c r="L135" s="54">
        <v>5.515729238331157</v>
      </c>
      <c r="M135" s="54">
        <v>24.25389872364472</v>
      </c>
      <c r="N135" s="235"/>
      <c r="O135" s="235"/>
      <c r="P135" s="235"/>
      <c r="Q135" s="54"/>
      <c r="R135" s="54"/>
    </row>
    <row r="136" spans="1:18" ht="14.25" customHeight="1" hidden="1" outlineLevel="1">
      <c r="A136" s="4" t="s">
        <v>177</v>
      </c>
      <c r="B136" s="66">
        <v>20.771291880859362</v>
      </c>
      <c r="C136" s="66">
        <v>12.99335962203115</v>
      </c>
      <c r="D136" s="66">
        <v>20.849315085330403</v>
      </c>
      <c r="E136" s="66">
        <v>18.97083470441777</v>
      </c>
      <c r="F136" s="66">
        <v>27.25574732292255</v>
      </c>
      <c r="G136" s="66">
        <v>19.352865317837765</v>
      </c>
      <c r="H136" s="66">
        <v>11.217512693128617</v>
      </c>
      <c r="I136" s="66">
        <v>32.71497814193598</v>
      </c>
      <c r="J136" s="54">
        <v>22.774465567522338</v>
      </c>
      <c r="K136" s="54">
        <v>53.507832736159116</v>
      </c>
      <c r="L136" s="54">
        <v>5.572025401088197</v>
      </c>
      <c r="M136" s="54">
        <v>31.596762354996567</v>
      </c>
      <c r="N136" s="235"/>
      <c r="O136" s="235"/>
      <c r="P136" s="235"/>
      <c r="Q136" s="54"/>
      <c r="R136" s="54"/>
    </row>
    <row r="137" spans="1:18" ht="14.25" customHeight="1" hidden="1" outlineLevel="1">
      <c r="A137" s="4" t="s">
        <v>178</v>
      </c>
      <c r="B137" s="66">
        <v>15.747919355059485</v>
      </c>
      <c r="C137" s="66">
        <v>-11.093857497648074</v>
      </c>
      <c r="D137" s="66">
        <v>16.09808895118799</v>
      </c>
      <c r="E137" s="66">
        <v>0.1943350778469437</v>
      </c>
      <c r="F137" s="66">
        <v>-19.764576998315082</v>
      </c>
      <c r="G137" s="66">
        <v>18.736965622339437</v>
      </c>
      <c r="H137" s="66">
        <v>8.173332896501483</v>
      </c>
      <c r="I137" s="66">
        <v>34.52891423641119</v>
      </c>
      <c r="J137" s="54">
        <v>18.261815604145983</v>
      </c>
      <c r="K137" s="54">
        <v>41.8640836263692</v>
      </c>
      <c r="L137" s="54">
        <v>0.6437521680639501</v>
      </c>
      <c r="M137" s="54">
        <v>27.961424193921307</v>
      </c>
      <c r="N137" s="235"/>
      <c r="O137" s="235"/>
      <c r="P137" s="235"/>
      <c r="Q137" s="54"/>
      <c r="R137" s="54"/>
    </row>
    <row r="138" spans="1:18" ht="14.25" customHeight="1" hidden="1" outlineLevel="1">
      <c r="A138" s="4" t="s">
        <v>179</v>
      </c>
      <c r="B138" s="66">
        <v>23.807779082235754</v>
      </c>
      <c r="C138" s="66">
        <v>-14.698023804179021</v>
      </c>
      <c r="D138" s="66">
        <v>24.44923524157504</v>
      </c>
      <c r="E138" s="66">
        <v>-7.28145509265742</v>
      </c>
      <c r="F138" s="66">
        <v>-21.65695416539906</v>
      </c>
      <c r="G138" s="66">
        <v>31.0914041510464</v>
      </c>
      <c r="H138" s="66">
        <v>14.477331140389632</v>
      </c>
      <c r="I138" s="66">
        <v>55.84569235810574</v>
      </c>
      <c r="J138" s="54">
        <v>17.024739708842876</v>
      </c>
      <c r="K138" s="54">
        <v>41.784601121935374</v>
      </c>
      <c r="L138" s="54">
        <v>-0.008279157225544509</v>
      </c>
      <c r="M138" s="54">
        <v>24.862503054320673</v>
      </c>
      <c r="N138" s="235"/>
      <c r="O138" s="235"/>
      <c r="P138" s="235"/>
      <c r="Q138" s="54"/>
      <c r="R138" s="54"/>
    </row>
    <row r="139" spans="1:18" ht="14.25" customHeight="1" hidden="1" outlineLevel="1">
      <c r="A139" s="4" t="s">
        <v>180</v>
      </c>
      <c r="B139" s="66">
        <v>14.391115922405495</v>
      </c>
      <c r="C139" s="66">
        <v>10.753650947816146</v>
      </c>
      <c r="D139" s="66">
        <v>14.424874271796194</v>
      </c>
      <c r="E139" s="66">
        <v>-6.571035786149579</v>
      </c>
      <c r="F139" s="66">
        <v>-13.3333379425841</v>
      </c>
      <c r="G139" s="66">
        <v>18.88464408490641</v>
      </c>
      <c r="H139" s="66">
        <v>10.715292419953599</v>
      </c>
      <c r="I139" s="66">
        <v>29.841919950665233</v>
      </c>
      <c r="J139" s="54">
        <v>10.014223522347939</v>
      </c>
      <c r="K139" s="54">
        <v>28.549946561872446</v>
      </c>
      <c r="L139" s="54">
        <v>-2.755543791145475</v>
      </c>
      <c r="M139" s="54">
        <v>17.165638058306566</v>
      </c>
      <c r="N139" s="235"/>
      <c r="O139" s="235"/>
      <c r="P139" s="235"/>
      <c r="Q139" s="54"/>
      <c r="R139" s="54"/>
    </row>
    <row r="140" spans="1:18" ht="14.25" customHeight="1" hidden="1" outlineLevel="1">
      <c r="A140" s="4" t="s">
        <v>181</v>
      </c>
      <c r="B140" s="66">
        <v>7.505081944139879</v>
      </c>
      <c r="C140" s="66">
        <v>-0.12425564757821424</v>
      </c>
      <c r="D140" s="66">
        <v>7.579538041328007</v>
      </c>
      <c r="E140" s="66">
        <v>-0.02958485013157978</v>
      </c>
      <c r="F140" s="66">
        <v>-14.455341343085081</v>
      </c>
      <c r="G140" s="66">
        <v>11.217312214859101</v>
      </c>
      <c r="H140" s="66">
        <v>5.987945980447118</v>
      </c>
      <c r="I140" s="66">
        <v>17.857021068350647</v>
      </c>
      <c r="J140" s="54">
        <v>5.733059212970862</v>
      </c>
      <c r="K140" s="54">
        <v>18.5625416774497</v>
      </c>
      <c r="L140" s="54">
        <v>-2.639440179512443</v>
      </c>
      <c r="M140" s="54">
        <v>10.264254553418459</v>
      </c>
      <c r="N140" s="235"/>
      <c r="O140" s="235"/>
      <c r="P140" s="235"/>
      <c r="Q140" s="54"/>
      <c r="R140" s="54"/>
    </row>
    <row r="141" spans="1:18" ht="14.25" hidden="1">
      <c r="A141" s="4" t="s">
        <v>29</v>
      </c>
      <c r="B141" s="13">
        <v>12.017173903382997</v>
      </c>
      <c r="C141" s="13">
        <v>-1.6255834843754589</v>
      </c>
      <c r="D141" s="54">
        <v>12.195102643137432</v>
      </c>
      <c r="E141" s="54">
        <v>19.786967854610868</v>
      </c>
      <c r="F141" s="54">
        <v>40.97236156395315</v>
      </c>
      <c r="G141" s="54">
        <v>11.074791014387591</v>
      </c>
      <c r="H141" s="54">
        <v>4.033930263230819</v>
      </c>
      <c r="I141" s="54">
        <v>19.57990959284166</v>
      </c>
      <c r="J141" s="54">
        <v>9.376727599297984</v>
      </c>
      <c r="K141" s="54">
        <v>20.71163430868563</v>
      </c>
      <c r="L141" s="54">
        <v>-1.08268835275517</v>
      </c>
      <c r="M141" s="54">
        <v>12.313410720415007</v>
      </c>
      <c r="N141" s="54"/>
      <c r="O141" s="54"/>
      <c r="P141" s="54"/>
      <c r="Q141" s="13"/>
      <c r="R141" s="13"/>
    </row>
    <row r="142" spans="1:18" ht="14.25" hidden="1">
      <c r="A142" s="4" t="s">
        <v>30</v>
      </c>
      <c r="B142" s="13">
        <v>11.57016647492255</v>
      </c>
      <c r="C142" s="13">
        <v>13.463281149392506</v>
      </c>
      <c r="D142" s="54">
        <v>11.556681861355392</v>
      </c>
      <c r="E142" s="66">
        <v>28.236445007252</v>
      </c>
      <c r="F142" s="54">
        <v>34.851248853309954</v>
      </c>
      <c r="G142" s="13">
        <v>10.578062237964502</v>
      </c>
      <c r="H142" s="54">
        <v>6.786712550484675</v>
      </c>
      <c r="I142" s="13">
        <v>14.954172207473368</v>
      </c>
      <c r="J142" s="13">
        <v>9.89884257526802</v>
      </c>
      <c r="K142" s="13">
        <v>13.857779878778373</v>
      </c>
      <c r="L142" s="13">
        <v>6.2652650971970685</v>
      </c>
      <c r="M142" s="13">
        <v>11.033768400608835</v>
      </c>
      <c r="N142" s="54"/>
      <c r="O142" s="54"/>
      <c r="P142" s="13"/>
      <c r="Q142" s="13"/>
      <c r="R142" s="13"/>
    </row>
    <row r="143" spans="1:18" ht="14.25">
      <c r="A143" s="4" t="s">
        <v>31</v>
      </c>
      <c r="B143" s="13">
        <v>13.038765549448664</v>
      </c>
      <c r="C143" s="13">
        <v>27.822885853263756</v>
      </c>
      <c r="D143" s="54">
        <v>12.917126006684967</v>
      </c>
      <c r="E143" s="66">
        <v>28.645616126235968</v>
      </c>
      <c r="F143" s="54">
        <v>13.146479864767423</v>
      </c>
      <c r="G143" s="13">
        <v>14.71793818010878</v>
      </c>
      <c r="H143" s="54">
        <v>9.100877093246263</v>
      </c>
      <c r="I143" s="13">
        <v>21.290756407505455</v>
      </c>
      <c r="J143" s="13">
        <v>7.205457853973442</v>
      </c>
      <c r="K143" s="13">
        <v>2.94020333269412</v>
      </c>
      <c r="L143" s="13">
        <v>11.281821632516886</v>
      </c>
      <c r="M143" s="13">
        <v>5.924352917004019</v>
      </c>
      <c r="N143" s="54"/>
      <c r="O143" s="54"/>
      <c r="P143" s="13"/>
      <c r="Q143" s="13"/>
      <c r="R143" s="13"/>
    </row>
    <row r="144" spans="1:18" ht="14.25">
      <c r="A144" s="4" t="s">
        <v>32</v>
      </c>
      <c r="B144" s="13">
        <v>4.800510418054832</v>
      </c>
      <c r="C144" s="13">
        <v>22.07724518020369</v>
      </c>
      <c r="D144" s="54">
        <v>4.649757279029511</v>
      </c>
      <c r="E144" s="13">
        <v>22.46716456319569</v>
      </c>
      <c r="F144" s="54">
        <v>26.899183209274657</v>
      </c>
      <c r="G144" s="13">
        <v>4.462202167795041</v>
      </c>
      <c r="H144" s="54">
        <v>3.0531890847961214</v>
      </c>
      <c r="I144" s="13">
        <v>6.158489739883549</v>
      </c>
      <c r="J144" s="13">
        <v>-0.6722022155011208</v>
      </c>
      <c r="K144" s="13">
        <v>-6.801020650425737</v>
      </c>
      <c r="L144" s="13">
        <v>4.364162437233891</v>
      </c>
      <c r="M144" s="13">
        <v>-3.703889664536613</v>
      </c>
      <c r="N144" s="54"/>
      <c r="O144" s="54"/>
      <c r="P144" s="13"/>
      <c r="Q144" s="13"/>
      <c r="R144" s="13"/>
    </row>
    <row r="145" spans="1:18" ht="14.25">
      <c r="A145" s="4" t="s">
        <v>33</v>
      </c>
      <c r="B145" s="16">
        <v>-14.539355790449383</v>
      </c>
      <c r="C145" s="13">
        <v>8.741804387367864</v>
      </c>
      <c r="D145" s="54">
        <v>-14.734034769248021</v>
      </c>
      <c r="E145" s="13">
        <v>4.409981999820232</v>
      </c>
      <c r="F145" s="54">
        <v>-27.111834558802048</v>
      </c>
      <c r="G145" s="13">
        <v>-18.451383807275764</v>
      </c>
      <c r="H145" s="54">
        <v>-16.99275935358342</v>
      </c>
      <c r="I145" s="13">
        <v>-19.999077309914956</v>
      </c>
      <c r="J145" s="13">
        <v>1.7582474978581029</v>
      </c>
      <c r="K145" s="13">
        <v>4.414215527589913</v>
      </c>
      <c r="L145" s="13">
        <v>-2.4434387654956518</v>
      </c>
      <c r="M145" s="13">
        <v>1.9383786491045498</v>
      </c>
      <c r="N145" s="54"/>
      <c r="O145" s="54"/>
      <c r="P145" s="13"/>
      <c r="Q145" s="13"/>
      <c r="R145" s="13"/>
    </row>
    <row r="146" spans="1:18" ht="14.25" customHeight="1" outlineLevel="1">
      <c r="A146" s="4" t="s">
        <v>34</v>
      </c>
      <c r="B146" s="332">
        <v>-31.709449920105257</v>
      </c>
      <c r="C146" s="45">
        <v>5.416192859353956</v>
      </c>
      <c r="D146" s="54">
        <v>-31.988993570850084</v>
      </c>
      <c r="E146" s="13">
        <v>-7.294755453051759</v>
      </c>
      <c r="F146" s="54">
        <v>-44.558738520293026</v>
      </c>
      <c r="G146" s="13">
        <v>-36.01570759871691</v>
      </c>
      <c r="H146" s="54">
        <v>-33.377247967331904</v>
      </c>
      <c r="I146" s="13">
        <v>-38.65150149411567</v>
      </c>
      <c r="J146" s="13">
        <v>-12.660795831599225</v>
      </c>
      <c r="K146" s="13">
        <v>-7.731047068837877</v>
      </c>
      <c r="L146" s="13">
        <v>-17.441009511598025</v>
      </c>
      <c r="M146" s="13">
        <v>-11.057962652267065</v>
      </c>
      <c r="N146" s="235"/>
      <c r="O146" s="235"/>
      <c r="P146" s="6"/>
      <c r="Q146" s="13"/>
      <c r="R146" s="13"/>
    </row>
    <row r="147" spans="1:18" ht="14.25" customHeight="1" outlineLevel="1">
      <c r="A147" s="4" t="s">
        <v>35</v>
      </c>
      <c r="B147" s="498">
        <v>-32.221397389603915</v>
      </c>
      <c r="C147" s="436">
        <v>-10.303956405587064</v>
      </c>
      <c r="D147" s="54">
        <v>-32.43126920427562</v>
      </c>
      <c r="E147" s="54">
        <v>-15.204823480667855</v>
      </c>
      <c r="F147" s="54">
        <v>-31.480572618184933</v>
      </c>
      <c r="G147" s="54">
        <v>-36.10679537245413</v>
      </c>
      <c r="H147" s="54">
        <v>-33.86948346833348</v>
      </c>
      <c r="I147" s="54">
        <v>-38.29689056584805</v>
      </c>
      <c r="J147" s="54">
        <v>-17.186186578927902</v>
      </c>
      <c r="K147" s="54">
        <v>-9.397959954145648</v>
      </c>
      <c r="L147" s="54">
        <v>-24.06904128541277</v>
      </c>
      <c r="M147" s="54">
        <v>-15.957708311518013</v>
      </c>
      <c r="N147" s="235"/>
      <c r="O147" s="235"/>
      <c r="P147" s="6"/>
      <c r="Q147" s="13"/>
      <c r="R147" s="13"/>
    </row>
    <row r="148" spans="1:18" ht="14.25" customHeight="1" outlineLevel="1">
      <c r="A148" s="55" t="s">
        <v>36</v>
      </c>
      <c r="B148" s="480">
        <v>-24.64996718579695</v>
      </c>
      <c r="C148" s="231">
        <v>-9.6025723706634</v>
      </c>
      <c r="D148" s="231">
        <v>-24.80031885696587</v>
      </c>
      <c r="E148" s="231">
        <v>-15.778462601302508</v>
      </c>
      <c r="F148" s="231">
        <v>-37.09749020015988</v>
      </c>
      <c r="G148" s="231">
        <v>-26.77011235330499</v>
      </c>
      <c r="H148" s="231">
        <v>-27.228874737861705</v>
      </c>
      <c r="I148" s="231">
        <v>-25.778098017623506</v>
      </c>
      <c r="J148" s="231">
        <v>-12.138852797507056</v>
      </c>
      <c r="K148" s="231">
        <v>-1.3848332987181113</v>
      </c>
      <c r="L148" s="231">
        <v>-20.962500322803226</v>
      </c>
      <c r="M148" s="231">
        <v>-9.45966849239168</v>
      </c>
      <c r="N148" s="235"/>
      <c r="O148" s="235"/>
      <c r="P148" s="6"/>
      <c r="Q148" s="13"/>
      <c r="R148" s="13"/>
    </row>
    <row r="149" spans="1:18" ht="14.25" customHeight="1" hidden="1" outlineLevel="1">
      <c r="A149" s="4" t="s">
        <v>37</v>
      </c>
      <c r="B149" s="332"/>
      <c r="C149" s="333"/>
      <c r="D149" s="235"/>
      <c r="E149" s="6"/>
      <c r="F149" s="235"/>
      <c r="G149" s="6"/>
      <c r="H149" s="235"/>
      <c r="I149" s="6"/>
      <c r="J149" s="6"/>
      <c r="K149" s="6"/>
      <c r="L149" s="6"/>
      <c r="M149" s="6"/>
      <c r="N149" s="235"/>
      <c r="O149" s="235"/>
      <c r="P149" s="6"/>
      <c r="Q149" s="13"/>
      <c r="R149" s="13"/>
    </row>
    <row r="150" spans="1:18" ht="14.25" hidden="1" outlineLevel="1">
      <c r="A150" s="4" t="s">
        <v>38</v>
      </c>
      <c r="B150" s="332"/>
      <c r="C150" s="333"/>
      <c r="D150" s="235"/>
      <c r="E150" s="6"/>
      <c r="F150" s="235"/>
      <c r="G150" s="6"/>
      <c r="H150" s="235"/>
      <c r="I150" s="6"/>
      <c r="J150" s="6"/>
      <c r="K150" s="6"/>
      <c r="L150" s="6"/>
      <c r="M150" s="6"/>
      <c r="N150" s="235"/>
      <c r="O150" s="235"/>
      <c r="P150" s="6"/>
      <c r="Q150" s="13"/>
      <c r="R150" s="13"/>
    </row>
    <row r="151" spans="1:18" ht="14.25" hidden="1" outlineLevel="1">
      <c r="A151" s="4" t="s">
        <v>39</v>
      </c>
      <c r="B151" s="332"/>
      <c r="C151" s="333"/>
      <c r="D151" s="235"/>
      <c r="E151" s="6"/>
      <c r="F151" s="235"/>
      <c r="G151" s="6"/>
      <c r="H151" s="235"/>
      <c r="I151" s="6"/>
      <c r="J151" s="6"/>
      <c r="K151" s="6"/>
      <c r="L151" s="6"/>
      <c r="M151" s="6"/>
      <c r="N151" s="235"/>
      <c r="O151" s="235"/>
      <c r="P151" s="6"/>
      <c r="Q151" s="13"/>
      <c r="R151" s="13"/>
    </row>
    <row r="152" spans="1:18" ht="14.25" hidden="1" outlineLevel="1">
      <c r="A152" s="4" t="s">
        <v>40</v>
      </c>
      <c r="B152" s="332"/>
      <c r="C152" s="333"/>
      <c r="D152" s="235"/>
      <c r="E152" s="6"/>
      <c r="F152" s="235"/>
      <c r="G152" s="6"/>
      <c r="H152" s="235"/>
      <c r="I152" s="6"/>
      <c r="J152" s="6"/>
      <c r="K152" s="6"/>
      <c r="L152" s="6"/>
      <c r="M152" s="6"/>
      <c r="N152" s="235"/>
      <c r="O152" s="235"/>
      <c r="P152" s="6"/>
      <c r="Q152" s="13"/>
      <c r="R152" s="13"/>
    </row>
    <row r="153" spans="1:18" ht="14.25" hidden="1" outlineLevel="1">
      <c r="A153" s="4" t="s">
        <v>41</v>
      </c>
      <c r="B153" s="332"/>
      <c r="C153" s="333"/>
      <c r="D153" s="235"/>
      <c r="E153" s="6"/>
      <c r="F153" s="235"/>
      <c r="G153" s="6"/>
      <c r="H153" s="235"/>
      <c r="I153" s="6"/>
      <c r="J153" s="6"/>
      <c r="K153" s="6"/>
      <c r="L153" s="6"/>
      <c r="M153" s="6"/>
      <c r="N153" s="235"/>
      <c r="O153" s="235"/>
      <c r="P153" s="6"/>
      <c r="Q153" s="13"/>
      <c r="R153" s="13"/>
    </row>
    <row r="154" spans="1:18" ht="14.25" hidden="1" outlineLevel="1">
      <c r="A154" s="4" t="s">
        <v>519</v>
      </c>
      <c r="B154" s="45">
        <v>8.525888921007763</v>
      </c>
      <c r="C154" s="45">
        <v>-4.8789730254389525</v>
      </c>
      <c r="D154" s="54">
        <v>8.661556745628857</v>
      </c>
      <c r="E154" s="13">
        <v>0.5943628608937672</v>
      </c>
      <c r="F154" s="54">
        <v>15.771522855111314</v>
      </c>
      <c r="G154" s="13">
        <v>4.7346045553942275</v>
      </c>
      <c r="H154" s="54">
        <v>16.454259891202156</v>
      </c>
      <c r="I154" s="13">
        <v>-10.072942147233633</v>
      </c>
      <c r="J154" s="13">
        <v>19.93207406222912</v>
      </c>
      <c r="K154" s="13">
        <v>74.02407144748574</v>
      </c>
      <c r="L154" s="13">
        <v>1.225204402959264</v>
      </c>
      <c r="M154" s="13">
        <v>34.98343034036344</v>
      </c>
      <c r="N154" s="235"/>
      <c r="O154" s="235"/>
      <c r="P154" s="6"/>
      <c r="Q154" s="13"/>
      <c r="R154" s="13"/>
    </row>
    <row r="155" spans="1:18" ht="14.25" hidden="1" outlineLevel="1">
      <c r="A155" s="4" t="s">
        <v>520</v>
      </c>
      <c r="B155" s="45">
        <v>6.285796143761573</v>
      </c>
      <c r="C155" s="45">
        <v>-4.745950795700821</v>
      </c>
      <c r="D155" s="54">
        <v>6.385993495941932</v>
      </c>
      <c r="E155" s="13">
        <v>6.070003903840544</v>
      </c>
      <c r="F155" s="54">
        <v>5.200084356825556</v>
      </c>
      <c r="G155" s="13">
        <v>4.222804649938723</v>
      </c>
      <c r="H155" s="54">
        <v>12.085334846901503</v>
      </c>
      <c r="I155" s="13">
        <v>-4.713968212818841</v>
      </c>
      <c r="J155" s="13">
        <v>14.398768592883386</v>
      </c>
      <c r="K155" s="13">
        <v>47.81413905941508</v>
      </c>
      <c r="L155" s="13">
        <v>2.0446656099671685</v>
      </c>
      <c r="M155" s="13">
        <v>24.216095529060652</v>
      </c>
      <c r="N155" s="235"/>
      <c r="O155" s="235"/>
      <c r="P155" s="6"/>
      <c r="Q155" s="13"/>
      <c r="R155" s="13"/>
    </row>
    <row r="156" spans="1:18" ht="14.25" hidden="1" outlineLevel="1">
      <c r="A156" s="4" t="s">
        <v>521</v>
      </c>
      <c r="B156" s="45">
        <v>0.03816883331938925</v>
      </c>
      <c r="C156" s="45">
        <v>19.679785586582454</v>
      </c>
      <c r="D156" s="54">
        <v>-0.15814088147743632</v>
      </c>
      <c r="E156" s="13">
        <v>10.638919830479708</v>
      </c>
      <c r="F156" s="54">
        <v>8.293182091427084</v>
      </c>
      <c r="G156" s="13">
        <v>-1.677027986040386</v>
      </c>
      <c r="H156" s="54">
        <v>11.55630628689191</v>
      </c>
      <c r="I156" s="13">
        <v>-15.590884258166838</v>
      </c>
      <c r="J156" s="13">
        <v>4.121655644013728</v>
      </c>
      <c r="K156" s="13">
        <v>34.09812917544417</v>
      </c>
      <c r="L156" s="13">
        <v>-6.132559975541156</v>
      </c>
      <c r="M156" s="13">
        <v>12.873298509537605</v>
      </c>
      <c r="N156" s="235"/>
      <c r="O156" s="235"/>
      <c r="P156" s="6"/>
      <c r="Q156" s="13"/>
      <c r="R156" s="13"/>
    </row>
    <row r="157" spans="1:18" ht="14.25" hidden="1" outlineLevel="1">
      <c r="A157" s="4" t="s">
        <v>270</v>
      </c>
      <c r="B157" s="45">
        <v>12.514215437952032</v>
      </c>
      <c r="C157" s="45">
        <v>-5.36896825814209</v>
      </c>
      <c r="D157" s="54">
        <v>12.689778235141574</v>
      </c>
      <c r="E157" s="13">
        <v>1.3962750457354787</v>
      </c>
      <c r="F157" s="54">
        <v>-3.2018681017835604</v>
      </c>
      <c r="G157" s="13">
        <v>13.050171927234672</v>
      </c>
      <c r="H157" s="54">
        <v>19.913793050549728</v>
      </c>
      <c r="I157" s="13">
        <v>4.776903425304397</v>
      </c>
      <c r="J157" s="13">
        <v>15.256764123190678</v>
      </c>
      <c r="K157" s="13">
        <v>73.4600101960122</v>
      </c>
      <c r="L157" s="13">
        <v>-1.8150393279326948</v>
      </c>
      <c r="M157" s="13">
        <v>38.31815152230206</v>
      </c>
      <c r="N157" s="235"/>
      <c r="O157" s="235"/>
      <c r="P157" s="6"/>
      <c r="Q157" s="13"/>
      <c r="R157" s="13"/>
    </row>
    <row r="158" spans="1:18" ht="14.25" hidden="1" outlineLevel="1">
      <c r="A158" s="4" t="s">
        <v>271</v>
      </c>
      <c r="B158" s="45">
        <v>7.714912464463836</v>
      </c>
      <c r="C158" s="45">
        <v>10.719449705818818</v>
      </c>
      <c r="D158" s="54">
        <v>7.685215236147897</v>
      </c>
      <c r="E158" s="13">
        <v>0.20004365854357786</v>
      </c>
      <c r="F158" s="54">
        <v>-4.4230953539682645</v>
      </c>
      <c r="G158" s="13">
        <v>5.7093225589709675</v>
      </c>
      <c r="H158" s="54">
        <v>13.70668946183801</v>
      </c>
      <c r="I158" s="13">
        <v>-3.961334842409812</v>
      </c>
      <c r="J158" s="13">
        <v>20.137114871624973</v>
      </c>
      <c r="K158" s="13">
        <v>59.00417847264262</v>
      </c>
      <c r="L158" s="13">
        <v>6.865911885634787</v>
      </c>
      <c r="M158" s="13">
        <v>28.525705218167275</v>
      </c>
      <c r="N158" s="235"/>
      <c r="O158" s="235"/>
      <c r="P158" s="6"/>
      <c r="Q158" s="13"/>
      <c r="R158" s="13"/>
    </row>
    <row r="159" spans="1:18" ht="14.25" hidden="1" outlineLevel="1">
      <c r="A159" s="4" t="s">
        <v>272</v>
      </c>
      <c r="B159" s="45">
        <v>6.281069568842781</v>
      </c>
      <c r="C159" s="45">
        <v>-0.7679822991550935</v>
      </c>
      <c r="D159" s="54">
        <v>6.352370505033832</v>
      </c>
      <c r="E159" s="13">
        <v>3.7061373878136408</v>
      </c>
      <c r="F159" s="54">
        <v>12.908539217532038</v>
      </c>
      <c r="G159" s="13">
        <v>4.253719854021725</v>
      </c>
      <c r="H159" s="54">
        <v>11.254533458280932</v>
      </c>
      <c r="I159" s="13">
        <v>-4.124909425398684</v>
      </c>
      <c r="J159" s="13">
        <v>12.038759797793205</v>
      </c>
      <c r="K159" s="13">
        <v>32.69239791366721</v>
      </c>
      <c r="L159" s="13">
        <v>3.9035469194264465</v>
      </c>
      <c r="M159" s="13">
        <v>17.038854635811134</v>
      </c>
      <c r="N159" s="235"/>
      <c r="O159" s="235"/>
      <c r="P159" s="6"/>
      <c r="Q159" s="13"/>
      <c r="R159" s="13"/>
    </row>
    <row r="160" spans="1:18" ht="14.25" hidden="1" outlineLevel="1">
      <c r="A160" s="4" t="s">
        <v>626</v>
      </c>
      <c r="B160" s="45">
        <v>11.289032473383529</v>
      </c>
      <c r="C160" s="45">
        <v>10.791192529468802</v>
      </c>
      <c r="D160" s="54">
        <v>11.294091756370534</v>
      </c>
      <c r="E160" s="13">
        <v>11.218941749003037</v>
      </c>
      <c r="F160" s="54">
        <v>21.647748011377814</v>
      </c>
      <c r="G160" s="13">
        <v>9.726070031541283</v>
      </c>
      <c r="H160" s="54">
        <v>10.886770670901072</v>
      </c>
      <c r="I160" s="13">
        <v>8.048560510989205</v>
      </c>
      <c r="J160" s="13">
        <v>13.320859035136422</v>
      </c>
      <c r="K160" s="13">
        <v>54.64194103384807</v>
      </c>
      <c r="L160" s="13">
        <v>0.6813635436173655</v>
      </c>
      <c r="M160" s="13">
        <v>25.945385997899194</v>
      </c>
      <c r="N160" s="235"/>
      <c r="O160" s="235"/>
      <c r="P160" s="6"/>
      <c r="Q160" s="13"/>
      <c r="R160" s="13"/>
    </row>
    <row r="161" spans="1:18" ht="14.25" hidden="1" outlineLevel="1">
      <c r="A161" s="4" t="s">
        <v>523</v>
      </c>
      <c r="B161" s="45">
        <v>5.549301288817233</v>
      </c>
      <c r="C161" s="45">
        <v>5.110600519790083</v>
      </c>
      <c r="D161" s="54">
        <v>5.553841136179358</v>
      </c>
      <c r="E161" s="13">
        <v>14.179460083756325</v>
      </c>
      <c r="F161" s="54">
        <v>27.65728570504919</v>
      </c>
      <c r="G161" s="13">
        <v>0.6760004284536194</v>
      </c>
      <c r="H161" s="54">
        <v>9.377346063618688</v>
      </c>
      <c r="I161" s="13">
        <v>-12.053673157568326</v>
      </c>
      <c r="J161" s="13">
        <v>14.584479590104422</v>
      </c>
      <c r="K161" s="13">
        <v>35.31200626596589</v>
      </c>
      <c r="L161" s="13">
        <v>6.633562171521135</v>
      </c>
      <c r="M161" s="13">
        <v>22.85867455607385</v>
      </c>
      <c r="N161" s="235"/>
      <c r="O161" s="235"/>
      <c r="P161" s="6"/>
      <c r="Q161" s="13"/>
      <c r="R161" s="13"/>
    </row>
    <row r="162" spans="1:18" ht="14.25" hidden="1" outlineLevel="1">
      <c r="A162" s="4" t="s">
        <v>524</v>
      </c>
      <c r="B162" s="45">
        <v>13.554138636491302</v>
      </c>
      <c r="C162" s="45">
        <v>23.669054955928303</v>
      </c>
      <c r="D162" s="54">
        <v>13.462413192420613</v>
      </c>
      <c r="E162" s="13">
        <v>14.87924305977235</v>
      </c>
      <c r="F162" s="54">
        <v>32.80529846494545</v>
      </c>
      <c r="G162" s="13">
        <v>10.842638956484606</v>
      </c>
      <c r="H162" s="54">
        <v>8.660349611810474</v>
      </c>
      <c r="I162" s="13">
        <v>13.979816908069594</v>
      </c>
      <c r="J162" s="13">
        <v>16.90301596329526</v>
      </c>
      <c r="K162" s="13">
        <v>43.66202438141619</v>
      </c>
      <c r="L162" s="13">
        <v>3.5995796565123896</v>
      </c>
      <c r="M162" s="13">
        <v>26.93779576075667</v>
      </c>
      <c r="N162" s="235"/>
      <c r="O162" s="235"/>
      <c r="P162" s="6"/>
      <c r="Q162" s="13"/>
      <c r="R162" s="13"/>
    </row>
    <row r="163" spans="1:18" ht="14.25" hidden="1" outlineLevel="1">
      <c r="A163" s="4" t="s">
        <v>525</v>
      </c>
      <c r="B163" s="45">
        <v>10.612283695733865</v>
      </c>
      <c r="C163" s="45">
        <v>42.056110874070896</v>
      </c>
      <c r="D163" s="54">
        <v>10.310287937423837</v>
      </c>
      <c r="E163" s="13">
        <v>16.064417522487574</v>
      </c>
      <c r="F163" s="54">
        <v>25.988853123742814</v>
      </c>
      <c r="G163" s="13">
        <v>7.15997866541953</v>
      </c>
      <c r="H163" s="54">
        <v>11.706170358402929</v>
      </c>
      <c r="I163" s="13">
        <v>1.0025939456387079</v>
      </c>
      <c r="J163" s="13">
        <v>17.25817655666404</v>
      </c>
      <c r="K163" s="13">
        <v>41.50143951972245</v>
      </c>
      <c r="L163" s="13">
        <v>3.4350381024531345</v>
      </c>
      <c r="M163" s="13">
        <v>25.645903598072522</v>
      </c>
      <c r="N163" s="235"/>
      <c r="O163" s="235"/>
      <c r="P163" s="6"/>
      <c r="Q163" s="13"/>
      <c r="R163" s="13"/>
    </row>
    <row r="164" spans="1:18" ht="14.25" hidden="1" outlineLevel="1">
      <c r="A164" s="4" t="s">
        <v>526</v>
      </c>
      <c r="B164" s="45">
        <v>16.113977066392863</v>
      </c>
      <c r="C164" s="45">
        <v>77.59769462832165</v>
      </c>
      <c r="D164" s="54">
        <v>15.50985604218991</v>
      </c>
      <c r="E164" s="13">
        <v>13.184482565858843</v>
      </c>
      <c r="F164" s="54">
        <v>19.442803965908297</v>
      </c>
      <c r="G164" s="13">
        <v>13.810002607060042</v>
      </c>
      <c r="H164" s="54">
        <v>16.9817973658144</v>
      </c>
      <c r="I164" s="13">
        <v>9.46004150297803</v>
      </c>
      <c r="J164" s="13">
        <v>22.38333285755307</v>
      </c>
      <c r="K164" s="13">
        <v>48.75688988040815</v>
      </c>
      <c r="L164" s="13">
        <v>6.7713246727511205</v>
      </c>
      <c r="M164" s="13">
        <v>30.658043901247908</v>
      </c>
      <c r="N164" s="235"/>
      <c r="O164" s="235"/>
      <c r="P164" s="6"/>
      <c r="Q164" s="13"/>
      <c r="R164" s="13"/>
    </row>
    <row r="165" spans="1:18" ht="14.25" hidden="1" outlineLevel="1">
      <c r="A165" s="4" t="s">
        <v>527</v>
      </c>
      <c r="B165" s="45">
        <v>14.445253508860787</v>
      </c>
      <c r="C165" s="45">
        <v>46.32530836406755</v>
      </c>
      <c r="D165" s="54">
        <v>14.132218869081541</v>
      </c>
      <c r="E165" s="13">
        <v>20.00769500215003</v>
      </c>
      <c r="F165" s="54">
        <v>29.414331938385402</v>
      </c>
      <c r="G165" s="13">
        <v>13.948916555555613</v>
      </c>
      <c r="H165" s="54">
        <v>16.17806810002665</v>
      </c>
      <c r="I165" s="13">
        <v>10.712839073280335</v>
      </c>
      <c r="J165" s="13">
        <v>11.702082394382245</v>
      </c>
      <c r="K165" s="13">
        <v>28.133587100499653</v>
      </c>
      <c r="L165" s="13">
        <v>3.9115471470913405</v>
      </c>
      <c r="M165" s="13">
        <v>17.559079763625903</v>
      </c>
      <c r="N165" s="235"/>
      <c r="O165" s="235"/>
      <c r="P165" s="6"/>
      <c r="Q165" s="13"/>
      <c r="R165" s="13"/>
    </row>
    <row r="166" spans="1:18" ht="14.25" hidden="1" outlineLevel="1">
      <c r="A166" s="4" t="s">
        <v>528</v>
      </c>
      <c r="B166" s="45">
        <v>13.543707437931914</v>
      </c>
      <c r="C166" s="45">
        <v>19.967497786042713</v>
      </c>
      <c r="D166" s="54">
        <v>13.486795092736713</v>
      </c>
      <c r="E166" s="13">
        <v>14.108659989187217</v>
      </c>
      <c r="F166" s="54">
        <v>49.38405438807777</v>
      </c>
      <c r="G166" s="13">
        <v>9.335891641831324</v>
      </c>
      <c r="H166" s="54">
        <v>10.643803447156614</v>
      </c>
      <c r="I166" s="13">
        <v>7.195901730245268</v>
      </c>
      <c r="J166" s="13">
        <v>17.592542949698583</v>
      </c>
      <c r="K166" s="13">
        <v>37.835706486942655</v>
      </c>
      <c r="L166" s="13">
        <v>5.556959504120201</v>
      </c>
      <c r="M166" s="13">
        <v>22.348075207494404</v>
      </c>
      <c r="N166" s="235"/>
      <c r="O166" s="235"/>
      <c r="P166" s="6"/>
      <c r="Q166" s="13"/>
      <c r="R166" s="13"/>
    </row>
    <row r="167" spans="1:18" ht="14.25" hidden="1" outlineLevel="1">
      <c r="A167" s="4" t="s">
        <v>529</v>
      </c>
      <c r="B167" s="45">
        <v>12.305383929376575</v>
      </c>
      <c r="C167" s="45">
        <v>15.832970135502805</v>
      </c>
      <c r="D167" s="54">
        <v>12.276696701542193</v>
      </c>
      <c r="E167" s="13">
        <v>22.654204570110778</v>
      </c>
      <c r="F167" s="54">
        <v>58.81948532867284</v>
      </c>
      <c r="G167" s="13">
        <v>8.924034178461682</v>
      </c>
      <c r="H167" s="54">
        <v>9.592562624685172</v>
      </c>
      <c r="I167" s="13">
        <v>8.030198187981739</v>
      </c>
      <c r="J167" s="13">
        <v>12.315200502246213</v>
      </c>
      <c r="K167" s="13">
        <v>23.55751080017319</v>
      </c>
      <c r="L167" s="13">
        <v>6.2945117515336335</v>
      </c>
      <c r="M167" s="13">
        <v>14.122874113535431</v>
      </c>
      <c r="N167" s="235"/>
      <c r="O167" s="235"/>
      <c r="P167" s="6"/>
      <c r="Q167" s="13"/>
      <c r="R167" s="13"/>
    </row>
    <row r="168" spans="1:18" ht="14.25" hidden="1" outlineLevel="1">
      <c r="A168" s="4" t="s">
        <v>530</v>
      </c>
      <c r="B168" s="45">
        <v>22.16609498578248</v>
      </c>
      <c r="C168" s="45">
        <v>112.5839328279119</v>
      </c>
      <c r="D168" s="54">
        <v>21.08284966924154</v>
      </c>
      <c r="E168" s="13">
        <v>28.427507968837546</v>
      </c>
      <c r="F168" s="54">
        <v>86.43476539600218</v>
      </c>
      <c r="G168" s="13">
        <v>17.61764088795867</v>
      </c>
      <c r="H168" s="54">
        <v>17.849831432652394</v>
      </c>
      <c r="I168" s="13">
        <v>17.294993959061372</v>
      </c>
      <c r="J168" s="13">
        <v>20.77742679597783</v>
      </c>
      <c r="K168" s="13">
        <v>48.45181489732366</v>
      </c>
      <c r="L168" s="13">
        <v>7.253348482402117</v>
      </c>
      <c r="M168" s="13">
        <v>31.834021002325898</v>
      </c>
      <c r="N168" s="235"/>
      <c r="O168" s="235"/>
      <c r="P168" s="6"/>
      <c r="Q168" s="13"/>
      <c r="R168" s="13"/>
    </row>
    <row r="169" spans="1:18" ht="14.25" hidden="1" outlineLevel="1">
      <c r="A169" s="4" t="s">
        <v>282</v>
      </c>
      <c r="B169" s="45">
        <v>5.901185497757467</v>
      </c>
      <c r="C169" s="45">
        <v>19.24292875004258</v>
      </c>
      <c r="D169" s="54">
        <v>5.791196490085753</v>
      </c>
      <c r="E169" s="13">
        <v>29.777481573730142</v>
      </c>
      <c r="F169" s="54">
        <v>74.50969641949536</v>
      </c>
      <c r="G169" s="13">
        <v>-1.8411716781982648</v>
      </c>
      <c r="H169" s="54">
        <v>-1.2199096895902528</v>
      </c>
      <c r="I169" s="13">
        <v>-2.698213827350642</v>
      </c>
      <c r="J169" s="13">
        <v>17.25162958398461</v>
      </c>
      <c r="K169" s="13">
        <v>48.42813356560896</v>
      </c>
      <c r="L169" s="13">
        <v>1.0963675698708357</v>
      </c>
      <c r="M169" s="13">
        <v>22.85806003013991</v>
      </c>
      <c r="N169" s="235"/>
      <c r="O169" s="235"/>
      <c r="P169" s="6"/>
      <c r="Q169" s="13"/>
      <c r="R169" s="13"/>
    </row>
    <row r="170" spans="1:18" ht="14.25" hidden="1" outlineLevel="1">
      <c r="A170" s="4" t="s">
        <v>283</v>
      </c>
      <c r="B170" s="45">
        <v>17.58870515717173</v>
      </c>
      <c r="C170" s="45">
        <v>6.541545317741452</v>
      </c>
      <c r="D170" s="54">
        <v>17.70097336821557</v>
      </c>
      <c r="E170" s="13">
        <v>23.561487427171187</v>
      </c>
      <c r="F170" s="54">
        <v>58.88951667727994</v>
      </c>
      <c r="G170" s="13">
        <v>12.42505887697358</v>
      </c>
      <c r="H170" s="54">
        <v>9.530006711392573</v>
      </c>
      <c r="I170" s="13">
        <v>16.569875020326293</v>
      </c>
      <c r="J170" s="13">
        <v>24.894894729706067</v>
      </c>
      <c r="K170" s="13">
        <v>53.41209166447399</v>
      </c>
      <c r="L170" s="13">
        <v>10.40701817067054</v>
      </c>
      <c r="M170" s="13">
        <v>32.31146129414569</v>
      </c>
      <c r="N170" s="235"/>
      <c r="O170" s="235"/>
      <c r="P170" s="6"/>
      <c r="Q170" s="13"/>
      <c r="R170" s="13"/>
    </row>
    <row r="171" spans="1:18" ht="14.25" hidden="1" outlineLevel="1">
      <c r="A171" s="4" t="s">
        <v>284</v>
      </c>
      <c r="B171" s="45">
        <v>15.859166264656068</v>
      </c>
      <c r="C171" s="45">
        <v>12.78181899216034</v>
      </c>
      <c r="D171" s="54">
        <v>15.888209546003338</v>
      </c>
      <c r="E171" s="13">
        <v>27.31258511818295</v>
      </c>
      <c r="F171" s="54">
        <v>46.87484230386315</v>
      </c>
      <c r="G171" s="13">
        <v>14.10086456044138</v>
      </c>
      <c r="H171" s="54">
        <v>9.365836906151202</v>
      </c>
      <c r="I171" s="13">
        <v>20.676820727769908</v>
      </c>
      <c r="J171" s="13">
        <v>12.76080192342981</v>
      </c>
      <c r="K171" s="13">
        <v>28.10204211488093</v>
      </c>
      <c r="L171" s="13">
        <v>5.043801974452094</v>
      </c>
      <c r="M171" s="13">
        <v>17.59217484664856</v>
      </c>
      <c r="N171" s="235"/>
      <c r="O171" s="235"/>
      <c r="P171" s="6"/>
      <c r="Q171" s="13"/>
      <c r="R171" s="13"/>
    </row>
    <row r="172" spans="1:18" ht="14.25" hidden="1" outlineLevel="1">
      <c r="A172" s="4" t="s">
        <v>627</v>
      </c>
      <c r="B172" s="45">
        <v>18.89549730142504</v>
      </c>
      <c r="C172" s="45">
        <v>21.994877548272058</v>
      </c>
      <c r="D172" s="54">
        <v>18.864142271386115</v>
      </c>
      <c r="E172" s="13">
        <v>29.062179688753588</v>
      </c>
      <c r="F172" s="54">
        <v>53.96469239845999</v>
      </c>
      <c r="G172" s="13">
        <v>15.557113974659757</v>
      </c>
      <c r="H172" s="54">
        <v>9.731922466257586</v>
      </c>
      <c r="I172" s="13">
        <v>24.19715347965736</v>
      </c>
      <c r="J172" s="13">
        <v>17.397197728559405</v>
      </c>
      <c r="K172" s="13">
        <v>29.04766745584206</v>
      </c>
      <c r="L172" s="13">
        <v>11.923514082088388</v>
      </c>
      <c r="M172" s="13">
        <v>18.231499627018266</v>
      </c>
      <c r="N172" s="235"/>
      <c r="O172" s="235"/>
      <c r="P172" s="6"/>
      <c r="Q172" s="13"/>
      <c r="R172" s="13"/>
    </row>
    <row r="173" spans="1:18" ht="14.25" hidden="1" outlineLevel="1">
      <c r="A173" s="4" t="s">
        <v>531</v>
      </c>
      <c r="B173" s="45">
        <v>26.146300503180115</v>
      </c>
      <c r="C173" s="45">
        <v>16.26908476603785</v>
      </c>
      <c r="D173" s="54">
        <v>26.248084586713077</v>
      </c>
      <c r="E173" s="13">
        <v>25.81457019114039</v>
      </c>
      <c r="F173" s="54">
        <v>36.780759142507435</v>
      </c>
      <c r="G173" s="13">
        <v>24.954376947463743</v>
      </c>
      <c r="H173" s="54">
        <v>11.631401206348755</v>
      </c>
      <c r="I173" s="13">
        <v>49.19488738612537</v>
      </c>
      <c r="J173" s="13">
        <v>25.59134039549302</v>
      </c>
      <c r="K173" s="13">
        <v>71.96665009251277</v>
      </c>
      <c r="L173" s="13">
        <v>3.0178353228936174</v>
      </c>
      <c r="M173" s="13">
        <v>39.12205527005048</v>
      </c>
      <c r="N173" s="235"/>
      <c r="O173" s="235"/>
      <c r="P173" s="6"/>
      <c r="Q173" s="13"/>
      <c r="R173" s="13"/>
    </row>
    <row r="174" spans="1:18" ht="14.25" hidden="1" outlineLevel="1">
      <c r="A174" s="4" t="s">
        <v>532</v>
      </c>
      <c r="B174" s="45">
        <v>17.27207783797293</v>
      </c>
      <c r="C174" s="45">
        <v>0.7161165517835428</v>
      </c>
      <c r="D174" s="54">
        <v>17.435718397892018</v>
      </c>
      <c r="E174" s="13">
        <v>2.0357542333593273</v>
      </c>
      <c r="F174" s="54">
        <v>-8.978209572199773</v>
      </c>
      <c r="G174" s="13">
        <v>17.54710503138979</v>
      </c>
      <c r="H174" s="54">
        <v>12.289214406779507</v>
      </c>
      <c r="I174" s="13">
        <v>24.752893560025214</v>
      </c>
      <c r="J174" s="13">
        <v>25.334858578514584</v>
      </c>
      <c r="K174" s="13">
        <v>59.509180660122524</v>
      </c>
      <c r="L174" s="13">
        <v>1.774726798282586</v>
      </c>
      <c r="M174" s="13">
        <v>37.43673216792095</v>
      </c>
      <c r="N174" s="235"/>
      <c r="O174" s="235"/>
      <c r="P174" s="6"/>
      <c r="Q174" s="13"/>
      <c r="R174" s="13"/>
    </row>
    <row r="175" spans="1:18" ht="14.25" hidden="1" outlineLevel="1">
      <c r="A175" s="4" t="s">
        <v>533</v>
      </c>
      <c r="B175" s="45">
        <v>20.850581497828813</v>
      </c>
      <c r="C175" s="45">
        <v>-9.561352259330377</v>
      </c>
      <c r="D175" s="54">
        <v>21.226724841422737</v>
      </c>
      <c r="E175" s="13">
        <v>0.9425396746086676</v>
      </c>
      <c r="F175" s="54">
        <v>-33.60300523800605</v>
      </c>
      <c r="G175" s="13">
        <v>22.433896150732593</v>
      </c>
      <c r="H175" s="54">
        <v>13.23606208365895</v>
      </c>
      <c r="I175" s="13">
        <v>36.21166047336166</v>
      </c>
      <c r="J175" s="13">
        <v>34.971156913598236</v>
      </c>
      <c r="K175" s="13">
        <v>71.65719022642728</v>
      </c>
      <c r="L175" s="13">
        <v>6.355117776588173</v>
      </c>
      <c r="M175" s="13">
        <v>48.176827934263684</v>
      </c>
      <c r="N175" s="235"/>
      <c r="O175" s="235"/>
      <c r="P175" s="6"/>
      <c r="Q175" s="13"/>
      <c r="R175" s="13"/>
    </row>
    <row r="176" spans="1:18" ht="14.25" hidden="1" outlineLevel="1">
      <c r="A176" s="4" t="s">
        <v>534</v>
      </c>
      <c r="B176" s="45">
        <v>14.225768370159926</v>
      </c>
      <c r="C176" s="45">
        <v>-3.0466481520662256</v>
      </c>
      <c r="D176" s="54">
        <v>14.486705099739524</v>
      </c>
      <c r="E176" s="13">
        <v>1.8495520264388006</v>
      </c>
      <c r="F176" s="54">
        <v>-26.28585085630317</v>
      </c>
      <c r="G176" s="13">
        <v>18.578694744478312</v>
      </c>
      <c r="H176" s="54">
        <v>7.011184824135512</v>
      </c>
      <c r="I176" s="13">
        <v>35.53311166211884</v>
      </c>
      <c r="J176" s="13">
        <v>13.341580195623195</v>
      </c>
      <c r="K176" s="13">
        <v>31.20882035756577</v>
      </c>
      <c r="L176" s="13">
        <v>-1.3940935277273354</v>
      </c>
      <c r="M176" s="13">
        <v>21.261299061658747</v>
      </c>
      <c r="N176" s="235"/>
      <c r="O176" s="235"/>
      <c r="P176" s="6"/>
      <c r="Q176" s="13"/>
      <c r="R176" s="13"/>
    </row>
    <row r="177" spans="1:18" ht="14.25" hidden="1" outlineLevel="1">
      <c r="A177" s="4" t="s">
        <v>535</v>
      </c>
      <c r="B177" s="45">
        <v>12.167408197189715</v>
      </c>
      <c r="C177" s="45">
        <v>-20.67357208154762</v>
      </c>
      <c r="D177" s="54">
        <v>12.580836912401708</v>
      </c>
      <c r="E177" s="13">
        <v>-2.209086467506637</v>
      </c>
      <c r="F177" s="54">
        <v>0.595125099363969</v>
      </c>
      <c r="G177" s="13">
        <v>15.1983059718074</v>
      </c>
      <c r="H177" s="54">
        <v>4.272751781709985</v>
      </c>
      <c r="I177" s="13">
        <v>31.84197057375306</v>
      </c>
      <c r="J177" s="13">
        <v>6.472709703216523</v>
      </c>
      <c r="K177" s="13">
        <v>22.726240295114565</v>
      </c>
      <c r="L177" s="13">
        <v>-3.0297677446689875</v>
      </c>
      <c r="M177" s="13">
        <v>14.446145585841492</v>
      </c>
      <c r="N177" s="235"/>
      <c r="O177" s="235"/>
      <c r="P177" s="6"/>
      <c r="Q177" s="13"/>
      <c r="R177" s="13"/>
    </row>
    <row r="178" spans="1:18" ht="14.25" hidden="1" outlineLevel="1">
      <c r="A178" s="4" t="s">
        <v>536</v>
      </c>
      <c r="B178" s="45">
        <v>29.835183650995134</v>
      </c>
      <c r="C178" s="45">
        <v>4.653718260934923</v>
      </c>
      <c r="D178" s="54">
        <v>30.07102198165086</v>
      </c>
      <c r="E178" s="13">
        <v>2.3469857578626545</v>
      </c>
      <c r="F178" s="54">
        <v>-13.362221501685951</v>
      </c>
      <c r="G178" s="13">
        <v>37.361446533356656</v>
      </c>
      <c r="H178" s="54">
        <v>19.237561361170293</v>
      </c>
      <c r="I178" s="13">
        <v>67.96934293616192</v>
      </c>
      <c r="J178" s="13">
        <v>21.825356749644072</v>
      </c>
      <c r="K178" s="13">
        <v>47.432816788794185</v>
      </c>
      <c r="L178" s="13">
        <v>1.9447272050482098</v>
      </c>
      <c r="M178" s="13">
        <v>30.781797912133158</v>
      </c>
      <c r="N178" s="235"/>
      <c r="O178" s="235"/>
      <c r="P178" s="6"/>
      <c r="Q178" s="13"/>
      <c r="R178" s="13"/>
    </row>
    <row r="179" spans="1:18" ht="14.25" hidden="1" outlineLevel="1">
      <c r="A179" s="4" t="s">
        <v>537</v>
      </c>
      <c r="B179" s="45">
        <v>24.693324048489785</v>
      </c>
      <c r="C179" s="45">
        <v>7.959023792871676</v>
      </c>
      <c r="D179" s="54">
        <v>24.833722096476237</v>
      </c>
      <c r="E179" s="13">
        <v>-6.530199400778969</v>
      </c>
      <c r="F179" s="54">
        <v>-20.765753215661945</v>
      </c>
      <c r="G179" s="13">
        <v>31.227915373785606</v>
      </c>
      <c r="H179" s="54">
        <v>15.431243238853114</v>
      </c>
      <c r="I179" s="13">
        <v>52.65383443174221</v>
      </c>
      <c r="J179" s="13">
        <v>18.855714532790117</v>
      </c>
      <c r="K179" s="13">
        <v>50.467025410294696</v>
      </c>
      <c r="L179" s="13">
        <v>-0.8227597236911066</v>
      </c>
      <c r="M179" s="13">
        <v>28.451248283386775</v>
      </c>
      <c r="N179" s="235"/>
      <c r="O179" s="235"/>
      <c r="P179" s="6"/>
      <c r="Q179" s="13"/>
      <c r="R179" s="13"/>
    </row>
    <row r="180" spans="1:18" ht="14.25" hidden="1" outlineLevel="1">
      <c r="A180" s="4" t="s">
        <v>538</v>
      </c>
      <c r="B180" s="45">
        <v>16.894829547222344</v>
      </c>
      <c r="C180" s="45">
        <v>-56.70681346634366</v>
      </c>
      <c r="D180" s="54">
        <v>18.44296164659802</v>
      </c>
      <c r="E180" s="13">
        <v>-17.661151635055944</v>
      </c>
      <c r="F180" s="54">
        <v>-30.84288777884929</v>
      </c>
      <c r="G180" s="13">
        <v>24.684850545996937</v>
      </c>
      <c r="H180" s="54">
        <v>8.76318882114549</v>
      </c>
      <c r="I180" s="13">
        <v>46.913899706413076</v>
      </c>
      <c r="J180" s="13">
        <v>10.393147844094443</v>
      </c>
      <c r="K180" s="13">
        <v>27.45396116671725</v>
      </c>
      <c r="L180" s="13">
        <v>-1.1468049530337368</v>
      </c>
      <c r="M180" s="13">
        <v>15.354462967442089</v>
      </c>
      <c r="N180" s="235"/>
      <c r="O180" s="235"/>
      <c r="P180" s="6"/>
      <c r="Q180" s="13"/>
      <c r="R180" s="13"/>
    </row>
    <row r="181" spans="1:18" ht="14.25" hidden="1" outlineLevel="1">
      <c r="A181" s="4" t="s">
        <v>294</v>
      </c>
      <c r="B181" s="45">
        <v>16.495677071433406</v>
      </c>
      <c r="C181" s="45">
        <v>8.48101965443</v>
      </c>
      <c r="D181" s="54">
        <v>16.57015108741362</v>
      </c>
      <c r="E181" s="13">
        <v>-8.443832922705724</v>
      </c>
      <c r="F181" s="54">
        <v>-16.116597635165704</v>
      </c>
      <c r="G181" s="13">
        <v>22.225799705201837</v>
      </c>
      <c r="H181" s="54">
        <v>14.050484030050626</v>
      </c>
      <c r="I181" s="13">
        <v>33.67514190464814</v>
      </c>
      <c r="J181" s="13">
        <v>10.958573201213298</v>
      </c>
      <c r="K181" s="13">
        <v>27.849365772845886</v>
      </c>
      <c r="L181" s="13">
        <v>-1.8918460231567735</v>
      </c>
      <c r="M181" s="13">
        <v>18.825382206511307</v>
      </c>
      <c r="N181" s="235"/>
      <c r="O181" s="235"/>
      <c r="P181" s="6"/>
      <c r="Q181" s="13"/>
      <c r="R181" s="13"/>
    </row>
    <row r="182" spans="1:18" ht="14.25" hidden="1" outlineLevel="1">
      <c r="A182" s="4" t="s">
        <v>295</v>
      </c>
      <c r="B182" s="45">
        <v>15.244479873531873</v>
      </c>
      <c r="C182" s="45">
        <v>2.25068681231771</v>
      </c>
      <c r="D182" s="54">
        <v>15.36401100974858</v>
      </c>
      <c r="E182" s="13">
        <v>-2.673945636714322</v>
      </c>
      <c r="F182" s="54">
        <v>-8.14762421031216</v>
      </c>
      <c r="G182" s="13">
        <v>19.671361868398378</v>
      </c>
      <c r="H182" s="54">
        <v>9.674732564303909</v>
      </c>
      <c r="I182" s="13">
        <v>33.11910015393258</v>
      </c>
      <c r="J182" s="13">
        <v>8.980418327488593</v>
      </c>
      <c r="K182" s="13">
        <v>27.45472862774659</v>
      </c>
      <c r="L182" s="13">
        <v>-4.061126742636603</v>
      </c>
      <c r="M182" s="13">
        <v>15.757520626292319</v>
      </c>
      <c r="N182" s="235"/>
      <c r="O182" s="235"/>
      <c r="P182" s="6"/>
      <c r="Q182" s="13"/>
      <c r="R182" s="13"/>
    </row>
    <row r="183" spans="1:18" ht="14.25" hidden="1" outlineLevel="1">
      <c r="A183" s="4" t="s">
        <v>296</v>
      </c>
      <c r="B183" s="45">
        <v>11.433190822251206</v>
      </c>
      <c r="C183" s="45">
        <v>21.529246376700726</v>
      </c>
      <c r="D183" s="54">
        <v>11.340460718226382</v>
      </c>
      <c r="E183" s="13">
        <v>-8.595328799028692</v>
      </c>
      <c r="F183" s="54">
        <v>-15.735791982274435</v>
      </c>
      <c r="G183" s="13">
        <v>14.756770681119008</v>
      </c>
      <c r="H183" s="54">
        <v>8.420660665506261</v>
      </c>
      <c r="I183" s="13">
        <v>22.73151779341498</v>
      </c>
      <c r="J183" s="13">
        <v>10.103679038341923</v>
      </c>
      <c r="K183" s="13">
        <v>30.34574528502486</v>
      </c>
      <c r="L183" s="13">
        <v>-2.313658607643049</v>
      </c>
      <c r="M183" s="13">
        <v>16.91401134211607</v>
      </c>
      <c r="N183" s="235"/>
      <c r="O183" s="235"/>
      <c r="P183" s="6"/>
      <c r="Q183" s="13"/>
      <c r="R183" s="13"/>
    </row>
    <row r="184" spans="1:18" ht="14.25" hidden="1" outlineLevel="1">
      <c r="A184" s="4" t="s">
        <v>628</v>
      </c>
      <c r="B184" s="45">
        <v>10.162465658691701</v>
      </c>
      <c r="C184" s="45">
        <v>-5.298418768633795</v>
      </c>
      <c r="D184" s="54">
        <v>10.322996110759021</v>
      </c>
      <c r="E184" s="13">
        <v>-7.6700843464919615</v>
      </c>
      <c r="F184" s="54">
        <v>-27.182657413219232</v>
      </c>
      <c r="G184" s="13">
        <v>16.436791810900715</v>
      </c>
      <c r="H184" s="54">
        <v>8.461170869370434</v>
      </c>
      <c r="I184" s="13">
        <v>26.88859856217654</v>
      </c>
      <c r="J184" s="13">
        <v>6.909583073257821</v>
      </c>
      <c r="K184" s="13">
        <v>30.772699873186212</v>
      </c>
      <c r="L184" s="13">
        <v>-6.0172531496040875</v>
      </c>
      <c r="M184" s="13">
        <v>15.936562685081384</v>
      </c>
      <c r="N184" s="235"/>
      <c r="O184" s="235"/>
      <c r="P184" s="6"/>
      <c r="Q184" s="13"/>
      <c r="R184" s="13"/>
    </row>
    <row r="185" spans="1:18" ht="14.25" hidden="1" outlineLevel="1">
      <c r="A185" s="4" t="s">
        <v>539</v>
      </c>
      <c r="B185" s="45">
        <v>2.83138989380447</v>
      </c>
      <c r="C185" s="45">
        <v>2.9507065584907934</v>
      </c>
      <c r="D185" s="54">
        <v>2.830257530227101</v>
      </c>
      <c r="E185" s="13">
        <v>-7.721942055258921</v>
      </c>
      <c r="F185" s="54">
        <v>-28.42462384609445</v>
      </c>
      <c r="G185" s="13">
        <v>5.106347628376113</v>
      </c>
      <c r="H185" s="54">
        <v>5.469554413777928</v>
      </c>
      <c r="I185" s="13">
        <v>4.611892470002601</v>
      </c>
      <c r="J185" s="13">
        <v>9.291212786322404</v>
      </c>
      <c r="K185" s="13">
        <v>22.770780744277587</v>
      </c>
      <c r="L185" s="13">
        <v>-1.6614561329288335</v>
      </c>
      <c r="M185" s="13">
        <v>14.063135716120655</v>
      </c>
      <c r="N185" s="235"/>
      <c r="O185" s="235"/>
      <c r="P185" s="6"/>
      <c r="Q185" s="13"/>
      <c r="R185" s="13"/>
    </row>
    <row r="186" spans="1:18" ht="14.25" hidden="1" outlineLevel="1">
      <c r="A186" s="4" t="s">
        <v>540</v>
      </c>
      <c r="B186" s="45">
        <v>9.521390279923466</v>
      </c>
      <c r="C186" s="45">
        <v>1.9749452674083585</v>
      </c>
      <c r="D186" s="54">
        <v>9.5853604829979</v>
      </c>
      <c r="E186" s="13">
        <v>15.303271851356143</v>
      </c>
      <c r="F186" s="54">
        <v>12.241257230058437</v>
      </c>
      <c r="G186" s="13">
        <v>12.108797205300476</v>
      </c>
      <c r="H186" s="54">
        <v>4.033112658192991</v>
      </c>
      <c r="I186" s="13">
        <v>22.0705721728728</v>
      </c>
      <c r="J186" s="13">
        <v>0.9983817793323624</v>
      </c>
      <c r="K186" s="13">
        <v>2.1441444148853037</v>
      </c>
      <c r="L186" s="13">
        <v>-0.2396112560044088</v>
      </c>
      <c r="M186" s="13">
        <v>0.7930652590533356</v>
      </c>
      <c r="N186" s="235"/>
      <c r="O186" s="235"/>
      <c r="P186" s="6"/>
      <c r="Q186" s="13"/>
      <c r="R186" s="13"/>
    </row>
    <row r="187" spans="1:18" ht="14.25" hidden="1" outlineLevel="1">
      <c r="A187" s="4" t="s">
        <v>444</v>
      </c>
      <c r="B187" s="45">
        <v>13.168139471533365</v>
      </c>
      <c r="C187" s="45">
        <v>24.444450511015717</v>
      </c>
      <c r="D187" s="54">
        <v>13.064091868533993</v>
      </c>
      <c r="E187" s="13">
        <v>15.920205151416923</v>
      </c>
      <c r="F187" s="54">
        <v>56.91996005221529</v>
      </c>
      <c r="G187" s="13">
        <v>13.456366247252618</v>
      </c>
      <c r="H187" s="54">
        <v>3.567644980217196</v>
      </c>
      <c r="I187" s="13">
        <v>25.770497759430853</v>
      </c>
      <c r="J187" s="13">
        <v>4.7817655138810125</v>
      </c>
      <c r="K187" s="13">
        <v>6.927453898228848</v>
      </c>
      <c r="L187" s="13">
        <v>2.0804269297062206</v>
      </c>
      <c r="M187" s="13">
        <v>4.715512987395158</v>
      </c>
      <c r="N187" s="235"/>
      <c r="O187" s="235"/>
      <c r="P187" s="6"/>
      <c r="Q187" s="13"/>
      <c r="R187" s="13"/>
    </row>
    <row r="188" spans="1:18" ht="14.25" hidden="1" outlineLevel="1">
      <c r="A188" s="4" t="s">
        <v>445</v>
      </c>
      <c r="B188" s="45">
        <v>15.03596522964024</v>
      </c>
      <c r="C188" s="45">
        <v>-29.510041596224227</v>
      </c>
      <c r="D188" s="54">
        <v>15.605865237692157</v>
      </c>
      <c r="E188" s="13">
        <v>19.228720205516538</v>
      </c>
      <c r="F188" s="54">
        <v>53.19997048461323</v>
      </c>
      <c r="G188" s="13">
        <v>11.715658471985833</v>
      </c>
      <c r="H188" s="54">
        <v>4.70381919584004</v>
      </c>
      <c r="I188" s="13">
        <v>19.83010109814623</v>
      </c>
      <c r="J188" s="13">
        <v>17.850636428959433</v>
      </c>
      <c r="K188" s="13">
        <v>32.126672022479426</v>
      </c>
      <c r="L188" s="13">
        <v>2.183838388636488</v>
      </c>
      <c r="M188" s="13">
        <v>22.175434020612684</v>
      </c>
      <c r="N188" s="235"/>
      <c r="O188" s="235"/>
      <c r="P188" s="6"/>
      <c r="Q188" s="13"/>
      <c r="R188" s="13"/>
    </row>
    <row r="189" spans="1:18" ht="14.25" hidden="1" outlineLevel="1">
      <c r="A189" s="4" t="s">
        <v>446</v>
      </c>
      <c r="B189" s="45">
        <v>7.847417008975384</v>
      </c>
      <c r="C189" s="45">
        <v>0.1888406320821332</v>
      </c>
      <c r="D189" s="54">
        <v>7.915350823186145</v>
      </c>
      <c r="E189" s="13">
        <v>24.211978206899147</v>
      </c>
      <c r="F189" s="54">
        <v>12.797154155030938</v>
      </c>
      <c r="G189" s="13">
        <v>8.05234832392432</v>
      </c>
      <c r="H189" s="54">
        <v>3.830326613635222</v>
      </c>
      <c r="I189" s="13">
        <v>13.139129920947894</v>
      </c>
      <c r="J189" s="13">
        <v>5.497780855053506</v>
      </c>
      <c r="K189" s="13">
        <v>23.080777005348608</v>
      </c>
      <c r="L189" s="13">
        <v>-7.512330376608219</v>
      </c>
      <c r="M189" s="13">
        <v>10.049285153237179</v>
      </c>
      <c r="N189" s="235"/>
      <c r="O189" s="235"/>
      <c r="P189" s="6"/>
      <c r="Q189" s="13"/>
      <c r="R189" s="13"/>
    </row>
    <row r="190" spans="1:18" ht="14.25" hidden="1" outlineLevel="1">
      <c r="A190" s="4" t="s">
        <v>447</v>
      </c>
      <c r="B190" s="45">
        <v>14.234334287017546</v>
      </c>
      <c r="C190" s="45">
        <v>9.360295992305126</v>
      </c>
      <c r="D190" s="54">
        <v>14.271062216016176</v>
      </c>
      <c r="E190" s="13">
        <v>23.453925801726513</v>
      </c>
      <c r="F190" s="54">
        <v>32.83494215733165</v>
      </c>
      <c r="G190" s="13">
        <v>14.731352750017379</v>
      </c>
      <c r="H190" s="54">
        <v>6.314791470824716</v>
      </c>
      <c r="I190" s="13">
        <v>24.821556419946404</v>
      </c>
      <c r="J190" s="13">
        <v>8.63212713926103</v>
      </c>
      <c r="K190" s="13">
        <v>9.312178002392415</v>
      </c>
      <c r="L190" s="13">
        <v>7.86858252135319</v>
      </c>
      <c r="M190" s="13">
        <v>8.215310539865527</v>
      </c>
      <c r="N190" s="235"/>
      <c r="O190" s="235"/>
      <c r="P190" s="6"/>
      <c r="Q190" s="13"/>
      <c r="R190" s="13"/>
    </row>
    <row r="191" spans="1:18" ht="14.25" hidden="1" outlineLevel="1">
      <c r="A191" s="4" t="s">
        <v>448</v>
      </c>
      <c r="B191" s="45">
        <v>17.960150903007374</v>
      </c>
      <c r="C191" s="45">
        <v>27.10485389288202</v>
      </c>
      <c r="D191" s="54">
        <v>17.89379949453891</v>
      </c>
      <c r="E191" s="13">
        <v>30.507876577778347</v>
      </c>
      <c r="F191" s="54">
        <v>49.424392893977085</v>
      </c>
      <c r="G191" s="13">
        <v>16.361700855165267</v>
      </c>
      <c r="H191" s="54">
        <v>14.01225793598752</v>
      </c>
      <c r="I191" s="13">
        <v>18.771353313849247</v>
      </c>
      <c r="J191" s="13">
        <v>16.50961882219994</v>
      </c>
      <c r="K191" s="13">
        <v>21.658104967654722</v>
      </c>
      <c r="L191" s="13">
        <v>11.647139341315054</v>
      </c>
      <c r="M191" s="13">
        <v>18.062656279654092</v>
      </c>
      <c r="N191" s="235"/>
      <c r="O191" s="235"/>
      <c r="P191" s="6"/>
      <c r="Q191" s="13"/>
      <c r="R191" s="13"/>
    </row>
    <row r="192" spans="1:18" ht="14.25" hidden="1" outlineLevel="1">
      <c r="A192" s="4" t="s">
        <v>449</v>
      </c>
      <c r="B192" s="45">
        <v>2.516014234742727</v>
      </c>
      <c r="C192" s="45">
        <v>3.9246935629903703</v>
      </c>
      <c r="D192" s="54">
        <v>2.5051838735110863</v>
      </c>
      <c r="E192" s="13">
        <v>30.747532642251144</v>
      </c>
      <c r="F192" s="54">
        <v>22.294411508621124</v>
      </c>
      <c r="G192" s="13">
        <v>0.6411331087108607</v>
      </c>
      <c r="H192" s="54">
        <v>0.03308824464178883</v>
      </c>
      <c r="I192" s="13">
        <v>1.2696068886244518</v>
      </c>
      <c r="J192" s="13">
        <v>4.55478176434309</v>
      </c>
      <c r="K192" s="13">
        <v>10.603056666287983</v>
      </c>
      <c r="L192" s="13">
        <v>-0.7199265710770391</v>
      </c>
      <c r="M192" s="13">
        <v>6.823338382306886</v>
      </c>
      <c r="N192" s="235"/>
      <c r="O192" s="235"/>
      <c r="P192" s="6"/>
      <c r="Q192" s="13"/>
      <c r="R192" s="13"/>
    </row>
    <row r="193" spans="1:18" ht="14.25" hidden="1" outlineLevel="1">
      <c r="A193" s="4" t="s">
        <v>306</v>
      </c>
      <c r="B193" s="45">
        <v>24.552220960729088</v>
      </c>
      <c r="C193" s="45">
        <v>61.714612453100244</v>
      </c>
      <c r="D193" s="54">
        <v>24.230862407368292</v>
      </c>
      <c r="E193" s="13">
        <v>23.15671907422248</v>
      </c>
      <c r="F193" s="54">
        <v>4.090722496310377</v>
      </c>
      <c r="G193" s="13">
        <v>29.469069564969203</v>
      </c>
      <c r="H193" s="54">
        <v>17.56729431802806</v>
      </c>
      <c r="I193" s="13">
        <v>43.69020355784454</v>
      </c>
      <c r="J193" s="13">
        <v>13.572235255282635</v>
      </c>
      <c r="K193" s="13">
        <v>8.415674192594054</v>
      </c>
      <c r="L193" s="13">
        <v>18.684589112187865</v>
      </c>
      <c r="M193" s="13">
        <v>12.677402125943644</v>
      </c>
      <c r="N193" s="235"/>
      <c r="O193" s="235"/>
      <c r="P193" s="6"/>
      <c r="Q193" s="13"/>
      <c r="R193" s="13"/>
    </row>
    <row r="194" spans="1:18" ht="14.25" hidden="1" outlineLevel="1">
      <c r="A194" s="4" t="s">
        <v>307</v>
      </c>
      <c r="B194" s="45">
        <v>5.870455440354405</v>
      </c>
      <c r="C194" s="45">
        <v>21.107525907361918</v>
      </c>
      <c r="D194" s="54">
        <v>5.746220869429621</v>
      </c>
      <c r="E194" s="13">
        <v>31.754218870827714</v>
      </c>
      <c r="F194" s="54">
        <v>9.637792031546127</v>
      </c>
      <c r="G194" s="13">
        <v>7.0510486282164635</v>
      </c>
      <c r="H194" s="54">
        <v>4.2915918522592875</v>
      </c>
      <c r="I194" s="13">
        <v>10.109386531062128</v>
      </c>
      <c r="J194" s="13">
        <v>0.5903818583378353</v>
      </c>
      <c r="K194" s="13">
        <v>-6.6895751857026085</v>
      </c>
      <c r="L194" s="13">
        <v>7.4177130116346035</v>
      </c>
      <c r="M194" s="13">
        <v>-2.7041029238108365</v>
      </c>
      <c r="N194" s="235"/>
      <c r="O194" s="235"/>
      <c r="P194" s="6"/>
      <c r="Q194" s="13"/>
      <c r="R194" s="13"/>
    </row>
    <row r="195" spans="1:18" ht="14.25" hidden="1" outlineLevel="1">
      <c r="A195" s="4" t="s">
        <v>252</v>
      </c>
      <c r="B195" s="45">
        <v>8.693620247262501</v>
      </c>
      <c r="C195" s="45">
        <v>0.6465191993291057</v>
      </c>
      <c r="D195" s="54">
        <v>8.774294743256988</v>
      </c>
      <c r="E195" s="13">
        <v>31.025910433657714</v>
      </c>
      <c r="F195" s="54">
        <v>25.710925066445768</v>
      </c>
      <c r="G195" s="13">
        <v>7.665322381858346</v>
      </c>
      <c r="H195" s="54">
        <v>5.5001608656759515</v>
      </c>
      <c r="I195" s="13">
        <v>10.072679133609697</v>
      </c>
      <c r="J195" s="13">
        <v>7.479695016887675</v>
      </c>
      <c r="K195" s="13">
        <v>7.094510991190916</v>
      </c>
      <c r="L195" s="13">
        <v>7.794981194611623</v>
      </c>
      <c r="M195" s="13">
        <v>7.837003222678703</v>
      </c>
      <c r="N195" s="235"/>
      <c r="O195" s="235"/>
      <c r="P195" s="6"/>
      <c r="Q195" s="13"/>
      <c r="R195" s="13"/>
    </row>
    <row r="196" spans="1:18" ht="14.25" hidden="1" outlineLevel="1">
      <c r="A196" s="4" t="s">
        <v>629</v>
      </c>
      <c r="B196" s="45">
        <v>9.900477279755975</v>
      </c>
      <c r="C196" s="45">
        <v>22.015393124944097</v>
      </c>
      <c r="D196" s="54">
        <v>9.792499428854</v>
      </c>
      <c r="E196" s="13">
        <v>25.526500212379744</v>
      </c>
      <c r="F196" s="54">
        <v>33.86227671310479</v>
      </c>
      <c r="G196" s="13">
        <v>10.453363136799638</v>
      </c>
      <c r="H196" s="54">
        <v>7.000205698000016</v>
      </c>
      <c r="I196" s="13">
        <v>14.321438556424809</v>
      </c>
      <c r="J196" s="13">
        <v>-0.2285184220231855</v>
      </c>
      <c r="K196" s="13">
        <v>-13.144443277476867</v>
      </c>
      <c r="L196" s="13">
        <v>9.507010363856068</v>
      </c>
      <c r="M196" s="13">
        <v>-5.442183397675265</v>
      </c>
      <c r="N196" s="235"/>
      <c r="O196" s="235"/>
      <c r="P196" s="6"/>
      <c r="Q196" s="13"/>
      <c r="R196" s="13"/>
    </row>
    <row r="197" spans="1:18" ht="14.25" hidden="1">
      <c r="A197" s="4" t="s">
        <v>351</v>
      </c>
      <c r="B197" s="13">
        <v>1.3937020615021112</v>
      </c>
      <c r="C197" s="13">
        <v>20.6087361743361</v>
      </c>
      <c r="D197" s="54">
        <v>1.2111299850924553</v>
      </c>
      <c r="E197" s="13">
        <v>21.788677232115347</v>
      </c>
      <c r="F197" s="54">
        <v>29.237742659583233</v>
      </c>
      <c r="G197" s="13">
        <v>2.099940467277378</v>
      </c>
      <c r="H197" s="54">
        <v>0.839227504528111</v>
      </c>
      <c r="I197" s="13">
        <v>3.830295535801568</v>
      </c>
      <c r="J197" s="13">
        <v>-8.418914052648361</v>
      </c>
      <c r="K197" s="13">
        <v>-15.81659746648026</v>
      </c>
      <c r="L197" s="13">
        <v>-0.9146004745731489</v>
      </c>
      <c r="M197" s="13">
        <v>-12.316379459207226</v>
      </c>
      <c r="N197" s="54"/>
      <c r="O197" s="54"/>
      <c r="P197" s="13"/>
      <c r="Q197" s="13"/>
      <c r="R197" s="13"/>
    </row>
    <row r="198" spans="1:18" ht="14.25" hidden="1">
      <c r="A198" s="4" t="s">
        <v>352</v>
      </c>
      <c r="B198" s="13">
        <v>3.1073519129064096</v>
      </c>
      <c r="C198" s="13">
        <v>23.60760624133087</v>
      </c>
      <c r="D198" s="54">
        <v>2.9456424231420755</v>
      </c>
      <c r="E198" s="13">
        <v>20.08631624509198</v>
      </c>
      <c r="F198" s="54">
        <v>17.59753025513595</v>
      </c>
      <c r="G198" s="13">
        <v>0.8759008656010536</v>
      </c>
      <c r="H198" s="54">
        <v>1.3477950477586376</v>
      </c>
      <c r="I198" s="13">
        <v>0.37980841695430456</v>
      </c>
      <c r="J198" s="13">
        <v>6.646798459887677</v>
      </c>
      <c r="K198" s="13">
        <v>8.557978792679918</v>
      </c>
      <c r="L198" s="13">
        <v>4.532430564267841</v>
      </c>
      <c r="M198" s="13">
        <v>6.669446877095453</v>
      </c>
      <c r="N198" s="54"/>
      <c r="O198" s="54"/>
      <c r="P198" s="13"/>
      <c r="Q198" s="13"/>
      <c r="R198" s="13"/>
    </row>
    <row r="199" spans="1:18" ht="14.25" hidden="1">
      <c r="A199" s="4" t="s">
        <v>353</v>
      </c>
      <c r="B199" s="13">
        <v>-4.058681979760962</v>
      </c>
      <c r="C199" s="13">
        <v>5.463296196265048</v>
      </c>
      <c r="D199" s="54">
        <v>-4.155385670672189</v>
      </c>
      <c r="E199" s="13">
        <v>15.076746461149426</v>
      </c>
      <c r="F199" s="54">
        <v>-1.0764810968087488</v>
      </c>
      <c r="G199" s="13">
        <v>-9.477657785972198</v>
      </c>
      <c r="H199" s="54">
        <v>-6.5528505722936075</v>
      </c>
      <c r="I199" s="13">
        <v>-12.47686324744005</v>
      </c>
      <c r="J199" s="13">
        <v>11.639183104323351</v>
      </c>
      <c r="K199" s="13">
        <v>24.097845178089642</v>
      </c>
      <c r="L199" s="13">
        <v>-4.7905506592602904</v>
      </c>
      <c r="M199" s="13">
        <v>16.057059096199524</v>
      </c>
      <c r="N199" s="54"/>
      <c r="O199" s="54"/>
      <c r="P199" s="13"/>
      <c r="Q199" s="13"/>
      <c r="R199" s="13"/>
    </row>
    <row r="200" spans="1:18" ht="14.25" hidden="1">
      <c r="A200" s="4" t="s">
        <v>354</v>
      </c>
      <c r="B200" s="13">
        <v>-17.0578399598662</v>
      </c>
      <c r="C200" s="13">
        <v>4.640146237235811</v>
      </c>
      <c r="D200" s="54">
        <v>-17.22710088030675</v>
      </c>
      <c r="E200" s="13">
        <v>2.1446891489719917</v>
      </c>
      <c r="F200" s="54">
        <v>-31.80778926634619</v>
      </c>
      <c r="G200" s="13">
        <v>-18.883209642291746</v>
      </c>
      <c r="H200" s="54">
        <v>-19.34131543449476</v>
      </c>
      <c r="I200" s="13">
        <v>-18.419987701584333</v>
      </c>
      <c r="J200" s="13">
        <v>-8.01910108261849</v>
      </c>
      <c r="K200" s="13">
        <v>-6.648939076435397</v>
      </c>
      <c r="L200" s="13">
        <v>-9.963354305085886</v>
      </c>
      <c r="M200" s="13">
        <v>-7.759256276720933</v>
      </c>
      <c r="N200" s="54"/>
      <c r="O200" s="54"/>
      <c r="P200" s="13"/>
      <c r="Q200" s="13"/>
      <c r="R200" s="13"/>
    </row>
    <row r="201" spans="1:18" ht="14.25" hidden="1">
      <c r="A201" s="4" t="s">
        <v>355</v>
      </c>
      <c r="B201" s="13">
        <v>-22.501545431720984</v>
      </c>
      <c r="C201" s="13">
        <v>16.121970728602733</v>
      </c>
      <c r="D201" s="54">
        <v>-22.819617756765126</v>
      </c>
      <c r="E201" s="13">
        <v>-3.9914896106607216</v>
      </c>
      <c r="F201" s="54">
        <v>-48.45123331325121</v>
      </c>
      <c r="G201" s="13">
        <v>-26.93274270877201</v>
      </c>
      <c r="H201" s="54">
        <v>-25.06501068031443</v>
      </c>
      <c r="I201" s="13">
        <v>-28.99787834558481</v>
      </c>
      <c r="J201" s="13">
        <v>1.6678438332797185</v>
      </c>
      <c r="K201" s="13">
        <v>-4.206259518884508</v>
      </c>
      <c r="L201" s="13">
        <v>7.451947985394099</v>
      </c>
      <c r="M201" s="13">
        <v>-2.464764904194311</v>
      </c>
      <c r="N201" s="54"/>
      <c r="O201" s="54"/>
      <c r="P201" s="13"/>
      <c r="Q201" s="13"/>
      <c r="R201" s="13"/>
    </row>
    <row r="202" spans="1:18" ht="14.25" customHeight="1" hidden="1">
      <c r="A202" s="4" t="s">
        <v>356</v>
      </c>
      <c r="B202" s="54">
        <v>-36.04658998091676</v>
      </c>
      <c r="C202" s="54">
        <v>16.40169972323413</v>
      </c>
      <c r="D202" s="13">
        <v>-36.42482544482376</v>
      </c>
      <c r="E202" s="13">
        <v>-2.2205300773752725</v>
      </c>
      <c r="F202" s="54">
        <v>-43.045369047519024</v>
      </c>
      <c r="G202" s="13">
        <v>-40.56574889069159</v>
      </c>
      <c r="H202" s="54">
        <v>-36.101973221652074</v>
      </c>
      <c r="I202" s="13">
        <v>-45.123721400213746</v>
      </c>
      <c r="J202" s="13">
        <v>-18.88212698359763</v>
      </c>
      <c r="K202" s="13">
        <v>-19.739290393079713</v>
      </c>
      <c r="L202" s="13">
        <v>-17.906844950843464</v>
      </c>
      <c r="M202" s="13">
        <v>-19.840934595830717</v>
      </c>
      <c r="N202" s="6"/>
      <c r="O202" s="6"/>
      <c r="P202" s="13"/>
      <c r="Q202" s="13"/>
      <c r="R202" s="13"/>
    </row>
    <row r="203" spans="1:18" ht="14.25" customHeight="1">
      <c r="A203" s="4" t="s">
        <v>451</v>
      </c>
      <c r="B203" s="66">
        <v>-36.10095512669395</v>
      </c>
      <c r="C203" s="66">
        <v>1.9781931834244517</v>
      </c>
      <c r="D203" s="66">
        <v>-36.39883347646774</v>
      </c>
      <c r="E203" s="66">
        <v>-9.294730281146698</v>
      </c>
      <c r="F203" s="66">
        <v>-47.64211331457463</v>
      </c>
      <c r="G203" s="66">
        <v>-40.08178552343554</v>
      </c>
      <c r="H203" s="66">
        <v>-35.291206308753644</v>
      </c>
      <c r="I203" s="66">
        <v>-44.79825880733487</v>
      </c>
      <c r="J203" s="54">
        <v>-17.906579980310255</v>
      </c>
      <c r="K203" s="54">
        <v>-15.919105254708697</v>
      </c>
      <c r="L203" s="13">
        <v>-19.95195663701685</v>
      </c>
      <c r="M203" s="54">
        <v>-16.823669839501093</v>
      </c>
      <c r="N203" s="235"/>
      <c r="O203" s="235"/>
      <c r="P203" s="235"/>
      <c r="Q203" s="54"/>
      <c r="R203" s="54"/>
    </row>
    <row r="204" spans="1:18" ht="14.25" customHeight="1">
      <c r="A204" s="4" t="s">
        <v>452</v>
      </c>
      <c r="B204" s="66">
        <v>-22.98080465270506</v>
      </c>
      <c r="C204" s="66">
        <v>-2.1313143285967158</v>
      </c>
      <c r="D204" s="66">
        <v>-23.143321791258757</v>
      </c>
      <c r="E204" s="66">
        <v>-10.369006000633306</v>
      </c>
      <c r="F204" s="66">
        <v>-42.98873319878543</v>
      </c>
      <c r="G204" s="66">
        <v>-27.39958838202358</v>
      </c>
      <c r="H204" s="66">
        <v>-28.738564371589987</v>
      </c>
      <c r="I204" s="66">
        <v>-26.03252427479839</v>
      </c>
      <c r="J204" s="54">
        <v>-1.193680530889793</v>
      </c>
      <c r="K204" s="54">
        <v>12.46525444127478</v>
      </c>
      <c r="L204" s="54">
        <v>-14.464226946933763</v>
      </c>
      <c r="M204" s="54">
        <v>3.490716478530615</v>
      </c>
      <c r="N204" s="235"/>
      <c r="O204" s="235"/>
      <c r="P204" s="235"/>
      <c r="Q204" s="13"/>
      <c r="R204" s="13"/>
    </row>
    <row r="205" spans="1:18" ht="14.25">
      <c r="A205" s="4" t="s">
        <v>453</v>
      </c>
      <c r="B205" s="18">
        <v>-35.042915636742165</v>
      </c>
      <c r="C205" s="18">
        <v>-26.163964515635968</v>
      </c>
      <c r="D205" s="18">
        <v>-35.1428621479445</v>
      </c>
      <c r="E205" s="18">
        <v>-11.42758705878363</v>
      </c>
      <c r="F205" s="18">
        <v>-26.55829136070848</v>
      </c>
      <c r="G205" s="18">
        <v>-42.4113737758335</v>
      </c>
      <c r="H205" s="18">
        <v>-36.22291606836462</v>
      </c>
      <c r="I205" s="18">
        <v>-48.46149775589181</v>
      </c>
      <c r="J205" s="18">
        <v>-8.386395950028856</v>
      </c>
      <c r="K205" s="18">
        <v>9.366604645102726</v>
      </c>
      <c r="L205" s="18">
        <v>-24.464330385145104</v>
      </c>
      <c r="M205" s="18">
        <v>-3.671140269950371</v>
      </c>
      <c r="N205" s="1"/>
      <c r="O205" s="1"/>
      <c r="P205" s="1"/>
      <c r="Q205" s="1"/>
      <c r="R205" s="1"/>
    </row>
    <row r="206" spans="1:18" ht="14.25" outlineLevel="1">
      <c r="A206" s="4" t="s">
        <v>14</v>
      </c>
      <c r="B206" s="66">
        <v>-33.24260668744863</v>
      </c>
      <c r="C206" s="66">
        <v>0.8252844092602629</v>
      </c>
      <c r="D206" s="66">
        <v>-33.560727816443446</v>
      </c>
      <c r="E206" s="66">
        <v>-17.575944735834256</v>
      </c>
      <c r="F206" s="66">
        <v>-33.108314725607755</v>
      </c>
      <c r="G206" s="66">
        <v>-36.57342700861579</v>
      </c>
      <c r="H206" s="66">
        <v>-34.20570902864134</v>
      </c>
      <c r="I206" s="66">
        <v>-39.05894434616957</v>
      </c>
      <c r="J206" s="66">
        <v>-20.631197112233153</v>
      </c>
      <c r="K206" s="66">
        <v>-15.698492317404572</v>
      </c>
      <c r="L206" s="66">
        <v>-24.6496746197369</v>
      </c>
      <c r="M206" s="66">
        <v>-19.9330963442424</v>
      </c>
      <c r="N206" s="1"/>
      <c r="O206" s="1"/>
      <c r="P206" s="1"/>
      <c r="Q206" s="1"/>
      <c r="R206" s="1"/>
    </row>
    <row r="207" spans="1:18" ht="14.25" outlineLevel="1">
      <c r="A207" s="4" t="s">
        <v>15</v>
      </c>
      <c r="B207" s="66">
        <v>-28.378669844620944</v>
      </c>
      <c r="C207" s="66">
        <v>-5.573189110385485</v>
      </c>
      <c r="D207" s="66">
        <v>-28.590217648438923</v>
      </c>
      <c r="E207" s="66">
        <v>-16.61093864738568</v>
      </c>
      <c r="F207" s="66">
        <v>-34.77511176823856</v>
      </c>
      <c r="G207" s="66">
        <v>-29.335585332913098</v>
      </c>
      <c r="H207" s="66">
        <v>-31.17982530799449</v>
      </c>
      <c r="I207" s="66">
        <v>-27.37022959548277</v>
      </c>
      <c r="J207" s="66">
        <v>-22.540966674521698</v>
      </c>
      <c r="K207" s="66">
        <v>-21.861992190135098</v>
      </c>
      <c r="L207" s="66">
        <v>-23.09311885135631</v>
      </c>
      <c r="M207" s="66">
        <v>-24.26888832036127</v>
      </c>
      <c r="N207" s="1"/>
      <c r="O207" s="1"/>
      <c r="P207" s="1"/>
      <c r="Q207" s="1"/>
      <c r="R207" s="1"/>
    </row>
    <row r="208" spans="1:18" ht="14.25" outlineLevel="1">
      <c r="A208" s="4" t="s">
        <v>630</v>
      </c>
      <c r="B208" s="18">
        <v>-31.16828426675616</v>
      </c>
      <c r="C208" s="18">
        <v>-8.37870571298663</v>
      </c>
      <c r="D208" s="18">
        <v>-31.394015951618996</v>
      </c>
      <c r="E208" s="18">
        <v>-16.103245214543733</v>
      </c>
      <c r="F208" s="18">
        <v>-44.16460805061986</v>
      </c>
      <c r="G208" s="18">
        <v>-34.054103306452305</v>
      </c>
      <c r="H208" s="18">
        <v>-30.355729864761557</v>
      </c>
      <c r="I208" s="18">
        <v>-37.93155367439537</v>
      </c>
      <c r="J208" s="18">
        <v>-13.25831177151008</v>
      </c>
      <c r="K208" s="18">
        <v>-0.2703763316956014</v>
      </c>
      <c r="L208" s="18">
        <v>-21.02310405921581</v>
      </c>
      <c r="M208" s="18">
        <v>-10.987274254001804</v>
      </c>
      <c r="N208" s="1"/>
      <c r="O208" s="1"/>
      <c r="P208" s="1"/>
      <c r="Q208" s="1"/>
      <c r="R208" s="1"/>
    </row>
    <row r="209" spans="1:18" ht="14.25" outlineLevel="1">
      <c r="A209" s="4" t="s">
        <v>454</v>
      </c>
      <c r="B209" s="18">
        <v>-20.75776826832559</v>
      </c>
      <c r="C209" s="18">
        <v>-13.40385802780051</v>
      </c>
      <c r="D209" s="18">
        <v>-20.84103317752023</v>
      </c>
      <c r="E209" s="18">
        <v>-13.676777348966226</v>
      </c>
      <c r="F209" s="18">
        <v>-33.65373286081102</v>
      </c>
      <c r="G209" s="18">
        <v>-22.41593992982449</v>
      </c>
      <c r="H209" s="18">
        <v>-27.81855015148325</v>
      </c>
      <c r="I209" s="18">
        <v>-15.214355329541391</v>
      </c>
      <c r="J209" s="18">
        <v>-10.308983060947043</v>
      </c>
      <c r="K209" s="18">
        <v>1.6681645097116586</v>
      </c>
      <c r="L209" s="18">
        <v>-20.631496157372197</v>
      </c>
      <c r="M209" s="18">
        <v>-6.544265996616133</v>
      </c>
      <c r="N209" s="1"/>
      <c r="O209" s="1"/>
      <c r="P209" s="1"/>
      <c r="Q209" s="1"/>
      <c r="R209" s="1"/>
    </row>
    <row r="210" spans="1:18" ht="14.25" outlineLevel="1">
      <c r="A210" s="4" t="s">
        <v>455</v>
      </c>
      <c r="B210" s="66">
        <v>-22.023849022309093</v>
      </c>
      <c r="C210" s="66">
        <v>-7.025153371203061</v>
      </c>
      <c r="D210" s="66">
        <v>-22.165907441758378</v>
      </c>
      <c r="E210" s="66">
        <v>-17.555365240397563</v>
      </c>
      <c r="F210" s="66">
        <v>-33.474129689048766</v>
      </c>
      <c r="G210" s="66">
        <v>-23.840293823638177</v>
      </c>
      <c r="H210" s="66">
        <v>-23.512344197340312</v>
      </c>
      <c r="I210" s="66">
        <v>-24.188385048933768</v>
      </c>
      <c r="J210" s="66">
        <v>-12.849263560064045</v>
      </c>
      <c r="K210" s="66">
        <v>-5.5522880741703915</v>
      </c>
      <c r="L210" s="66">
        <v>-21.232900751821674</v>
      </c>
      <c r="M210" s="66">
        <v>-10.847465226557105</v>
      </c>
      <c r="N210" s="1"/>
      <c r="O210" s="1"/>
      <c r="P210" s="1"/>
      <c r="Q210" s="1"/>
      <c r="R210" s="1"/>
    </row>
    <row r="211" spans="1:18" ht="14.25" outlineLevel="1">
      <c r="A211" s="4" t="s">
        <v>456</v>
      </c>
      <c r="B211" s="334" t="s">
        <v>254</v>
      </c>
      <c r="C211" s="334" t="s">
        <v>254</v>
      </c>
      <c r="D211" s="334" t="s">
        <v>254</v>
      </c>
      <c r="E211" s="334" t="s">
        <v>254</v>
      </c>
      <c r="F211" s="334" t="s">
        <v>254</v>
      </c>
      <c r="G211" s="334" t="s">
        <v>254</v>
      </c>
      <c r="H211" s="334" t="s">
        <v>254</v>
      </c>
      <c r="I211" s="334" t="s">
        <v>254</v>
      </c>
      <c r="J211" s="334" t="s">
        <v>254</v>
      </c>
      <c r="K211" s="334" t="s">
        <v>254</v>
      </c>
      <c r="L211" s="334" t="s">
        <v>254</v>
      </c>
      <c r="M211" s="334" t="s">
        <v>254</v>
      </c>
      <c r="N211" s="1"/>
      <c r="O211" s="1"/>
      <c r="P211" s="1"/>
      <c r="Q211" s="1"/>
      <c r="R211" s="1"/>
    </row>
    <row r="212" spans="1:18" ht="14.25" hidden="1" outlineLevel="1">
      <c r="A212" s="4" t="s">
        <v>457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4.25" hidden="1" outlineLevel="1">
      <c r="A213" s="4" t="s">
        <v>458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4.25" hidden="1" outlineLevel="1">
      <c r="A214" s="4" t="s">
        <v>459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4.25" hidden="1" outlineLevel="1">
      <c r="A215" s="4" t="s">
        <v>460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4.25" hidden="1" outlineLevel="1">
      <c r="A216" s="4" t="s">
        <v>461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4.25" hidden="1" outlineLevel="1">
      <c r="A217" s="4" t="s">
        <v>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4.25" hidden="1" outlineLevel="1">
      <c r="A218" s="4" t="s">
        <v>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4.25" hidden="1" outlineLevel="1">
      <c r="A219" s="4" t="s">
        <v>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4.25" hidden="1" outlineLevel="1">
      <c r="A220" s="4" t="s">
        <v>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4.25" hidden="1" outlineLevel="1">
      <c r="A221" s="4" t="s">
        <v>464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4.25" hidden="1" outlineLevel="1">
      <c r="A222" s="4" t="s">
        <v>465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4.25" hidden="1" outlineLevel="1">
      <c r="A223" s="4" t="s">
        <v>466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4.25" hidden="1" outlineLevel="1">
      <c r="A224" s="4" t="s">
        <v>467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4.25" hidden="1" outlineLevel="1">
      <c r="A225" s="4" t="s">
        <v>468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ht="14.25" collapsed="1"/>
    <row r="227" ht="14.25">
      <c r="A227" s="1" t="s">
        <v>602</v>
      </c>
    </row>
    <row r="228" spans="1:3" ht="14.25">
      <c r="A228" s="1" t="s">
        <v>625</v>
      </c>
      <c r="B228" s="1"/>
      <c r="C228" s="1"/>
    </row>
  </sheetData>
  <mergeCells count="25">
    <mergeCell ref="B121:D121"/>
    <mergeCell ref="E121:F121"/>
    <mergeCell ref="G121:I121"/>
    <mergeCell ref="J121:M121"/>
    <mergeCell ref="Q5:R6"/>
    <mergeCell ref="R7:R8"/>
    <mergeCell ref="Q7:Q8"/>
    <mergeCell ref="D5:P5"/>
    <mergeCell ref="E6:F6"/>
    <mergeCell ref="K7:K8"/>
    <mergeCell ref="N7:N8"/>
    <mergeCell ref="G6:H6"/>
    <mergeCell ref="J7:J8"/>
    <mergeCell ref="O7:O8"/>
    <mergeCell ref="P7:P8"/>
    <mergeCell ref="I7:I8"/>
    <mergeCell ref="G7:G8"/>
    <mergeCell ref="H7:H8"/>
    <mergeCell ref="L6:M6"/>
    <mergeCell ref="F7:F8"/>
    <mergeCell ref="B5:C5"/>
    <mergeCell ref="E7:E8"/>
    <mergeCell ref="D7:D8"/>
    <mergeCell ref="B6:C6"/>
    <mergeCell ref="C7:C8"/>
  </mergeCells>
  <printOptions/>
  <pageMargins left="0.38" right="0.31" top="0.5" bottom="0.51" header="0.5" footer="0.5"/>
  <pageSetup fitToHeight="1" fitToWidth="1" horizontalDpi="600" verticalDpi="600" orientation="landscape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workbookViewId="0" topLeftCell="A19">
      <selection activeCell="A1" sqref="A1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5.50390625" style="1" customWidth="1"/>
    <col min="5" max="5" width="12.00390625" style="1" customWidth="1"/>
    <col min="6" max="6" width="10.25390625" style="1" customWidth="1"/>
    <col min="7" max="7" width="15.875" style="1" customWidth="1"/>
    <col min="8" max="8" width="13.375" style="1" customWidth="1"/>
    <col min="9" max="9" width="13.50390625" style="1" customWidth="1"/>
    <col min="10" max="10" width="13.00390625" style="1" customWidth="1"/>
    <col min="11" max="11" width="11.25390625" style="1" customWidth="1"/>
    <col min="12" max="12" width="11.375" style="1" customWidth="1"/>
    <col min="13" max="13" width="10.00390625" style="1" customWidth="1"/>
    <col min="14" max="14" width="12.375" style="1" customWidth="1"/>
    <col min="15" max="15" width="11.375" style="1" customWidth="1"/>
    <col min="16" max="16" width="10.125" style="1" customWidth="1"/>
    <col min="17" max="17" width="10.375" style="1" customWidth="1"/>
    <col min="18" max="16384" width="9.00390625" style="1" customWidth="1"/>
  </cols>
  <sheetData>
    <row r="1" ht="15">
      <c r="A1" s="57" t="s">
        <v>621</v>
      </c>
    </row>
    <row r="2" ht="15.75">
      <c r="A2" s="58" t="s">
        <v>649</v>
      </c>
    </row>
    <row r="3" ht="12.75">
      <c r="A3" s="1" t="s">
        <v>500</v>
      </c>
    </row>
    <row r="4" ht="12.75">
      <c r="A4" s="6"/>
    </row>
    <row r="5" spans="1:19" ht="14.25" customHeight="1">
      <c r="A5" s="488"/>
      <c r="B5" s="659" t="s">
        <v>650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439"/>
      <c r="Q5" s="439"/>
      <c r="R5" s="439"/>
      <c r="S5" s="439"/>
    </row>
    <row r="6" spans="1:19" ht="12.75" customHeight="1">
      <c r="A6" s="488"/>
      <c r="B6" s="661" t="s">
        <v>426</v>
      </c>
      <c r="C6" s="662"/>
      <c r="D6" s="663" t="s">
        <v>364</v>
      </c>
      <c r="E6" s="663" t="s">
        <v>365</v>
      </c>
      <c r="F6" s="663" t="s">
        <v>335</v>
      </c>
      <c r="G6" s="663" t="s">
        <v>678</v>
      </c>
      <c r="H6" s="663" t="s">
        <v>338</v>
      </c>
      <c r="I6" s="663" t="s">
        <v>683</v>
      </c>
      <c r="J6" s="665" t="s">
        <v>651</v>
      </c>
      <c r="K6" s="665" t="s">
        <v>679</v>
      </c>
      <c r="L6" s="665" t="s">
        <v>681</v>
      </c>
      <c r="M6" s="665" t="s">
        <v>652</v>
      </c>
      <c r="N6" s="665" t="s">
        <v>653</v>
      </c>
      <c r="O6" s="661" t="s">
        <v>680</v>
      </c>
      <c r="P6" s="439"/>
      <c r="Q6" s="439"/>
      <c r="R6" s="439"/>
      <c r="S6" s="439"/>
    </row>
    <row r="7" spans="1:19" ht="40.5" customHeight="1">
      <c r="A7" s="325"/>
      <c r="B7" s="510" t="s">
        <v>671</v>
      </c>
      <c r="C7" s="510" t="s">
        <v>505</v>
      </c>
      <c r="D7" s="664"/>
      <c r="E7" s="664"/>
      <c r="F7" s="664"/>
      <c r="G7" s="664"/>
      <c r="H7" s="664"/>
      <c r="I7" s="664"/>
      <c r="J7" s="666"/>
      <c r="K7" s="666"/>
      <c r="L7" s="666"/>
      <c r="M7" s="666"/>
      <c r="N7" s="666"/>
      <c r="O7" s="667"/>
      <c r="P7" s="439"/>
      <c r="Q7" s="439"/>
      <c r="R7" s="439"/>
      <c r="S7" s="439"/>
    </row>
    <row r="8" spans="1:19" ht="12.75">
      <c r="A8" s="326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511">
        <v>14</v>
      </c>
      <c r="P8" s="439"/>
      <c r="Q8" s="439"/>
      <c r="R8" s="439"/>
      <c r="S8" s="439"/>
    </row>
    <row r="9" spans="1:19" ht="12.75" hidden="1">
      <c r="A9" s="333">
        <v>1998</v>
      </c>
      <c r="B9" s="512">
        <v>332.0387704972449</v>
      </c>
      <c r="C9" s="45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ht="12.75" hidden="1">
      <c r="A10" s="333">
        <v>1999</v>
      </c>
      <c r="B10" s="332">
        <v>356.10436168094003</v>
      </c>
      <c r="C10" s="45">
        <v>7.2</v>
      </c>
      <c r="D10" s="45">
        <v>7.7</v>
      </c>
      <c r="E10" s="45">
        <v>7.900000000000006</v>
      </c>
      <c r="F10" s="45">
        <v>-0.7999999999999972</v>
      </c>
      <c r="G10" s="45">
        <v>7.5</v>
      </c>
      <c r="H10" s="45">
        <v>8.7</v>
      </c>
      <c r="I10" s="45">
        <v>9</v>
      </c>
      <c r="J10" s="45">
        <v>3.5</v>
      </c>
      <c r="K10" s="45">
        <v>8</v>
      </c>
      <c r="L10" s="45">
        <v>5.2</v>
      </c>
      <c r="M10" s="45">
        <v>2.5999999999999943</v>
      </c>
      <c r="N10" s="45">
        <v>0.09999999999999432</v>
      </c>
      <c r="O10" s="45">
        <v>11</v>
      </c>
      <c r="P10" s="439"/>
      <c r="Q10" s="439"/>
      <c r="R10" s="439"/>
      <c r="S10" s="439"/>
    </row>
    <row r="11" spans="1:19" ht="12.75" hidden="1">
      <c r="A11" s="333">
        <v>2000</v>
      </c>
      <c r="B11" s="332">
        <v>379.40649273053174</v>
      </c>
      <c r="C11" s="45">
        <v>6.5</v>
      </c>
      <c r="D11" s="45">
        <v>7.599999999999994</v>
      </c>
      <c r="E11" s="45">
        <v>9.3</v>
      </c>
      <c r="F11" s="45">
        <v>6.5</v>
      </c>
      <c r="G11" s="45">
        <v>9.8</v>
      </c>
      <c r="H11" s="45">
        <v>8.3</v>
      </c>
      <c r="I11" s="45">
        <v>7.7</v>
      </c>
      <c r="J11" s="45">
        <v>11</v>
      </c>
      <c r="K11" s="45">
        <v>7.5</v>
      </c>
      <c r="L11" s="45">
        <v>5.599999999999994</v>
      </c>
      <c r="M11" s="45">
        <v>7</v>
      </c>
      <c r="N11" s="45">
        <v>2.4000000000000057</v>
      </c>
      <c r="O11" s="45">
        <v>-12.1</v>
      </c>
      <c r="P11" s="439"/>
      <c r="Q11" s="439"/>
      <c r="R11" s="439"/>
      <c r="S11" s="439"/>
    </row>
    <row r="12" spans="1:19" ht="12.75" hidden="1">
      <c r="A12" s="333">
        <v>2001</v>
      </c>
      <c r="B12" s="332">
        <v>410.44280687777996</v>
      </c>
      <c r="C12" s="45">
        <v>8.2</v>
      </c>
      <c r="D12" s="45">
        <v>8.099999999999994</v>
      </c>
      <c r="E12" s="45">
        <v>10.2</v>
      </c>
      <c r="F12" s="45">
        <v>4.8</v>
      </c>
      <c r="G12" s="45">
        <v>5.8</v>
      </c>
      <c r="H12" s="45">
        <v>7.400000000000006</v>
      </c>
      <c r="I12" s="45">
        <v>9.400000000000006</v>
      </c>
      <c r="J12" s="45">
        <v>10.2</v>
      </c>
      <c r="K12" s="45">
        <v>10.3</v>
      </c>
      <c r="L12" s="45">
        <v>6.400000000000006</v>
      </c>
      <c r="M12" s="45">
        <v>5.099999999999994</v>
      </c>
      <c r="N12" s="45">
        <v>11.4</v>
      </c>
      <c r="O12" s="45">
        <v>7.2</v>
      </c>
      <c r="P12" s="439"/>
      <c r="Q12" s="439"/>
      <c r="R12" s="439"/>
      <c r="S12" s="439"/>
    </row>
    <row r="13" spans="1:19" ht="12.75" hidden="1">
      <c r="A13" s="333">
        <v>2002</v>
      </c>
      <c r="B13" s="332">
        <v>448.48303790745535</v>
      </c>
      <c r="C13" s="45">
        <v>9.3</v>
      </c>
      <c r="D13" s="45">
        <v>6.8</v>
      </c>
      <c r="E13" s="45">
        <v>7.3</v>
      </c>
      <c r="F13" s="45">
        <v>4.5</v>
      </c>
      <c r="G13" s="45">
        <v>5.400000000000006</v>
      </c>
      <c r="H13" s="45">
        <v>8.8</v>
      </c>
      <c r="I13" s="45">
        <v>6.8</v>
      </c>
      <c r="J13" s="45">
        <v>11</v>
      </c>
      <c r="K13" s="45">
        <v>10</v>
      </c>
      <c r="L13" s="45">
        <v>12.6</v>
      </c>
      <c r="M13" s="45">
        <v>15.7</v>
      </c>
      <c r="N13" s="45">
        <v>15.8</v>
      </c>
      <c r="O13" s="45">
        <v>15.1</v>
      </c>
      <c r="P13" s="439"/>
      <c r="Q13" s="439"/>
      <c r="R13" s="439"/>
      <c r="S13" s="439"/>
    </row>
    <row r="14" spans="1:19" ht="12.75" hidden="1">
      <c r="A14" s="333">
        <v>2003</v>
      </c>
      <c r="B14" s="332">
        <v>476.83064462590454</v>
      </c>
      <c r="C14" s="45">
        <v>6.3</v>
      </c>
      <c r="D14" s="45">
        <v>5.099999999999994</v>
      </c>
      <c r="E14" s="45">
        <v>7.3</v>
      </c>
      <c r="F14" s="45">
        <v>3.9000000000000057</v>
      </c>
      <c r="G14" s="45">
        <v>2.4000000000000057</v>
      </c>
      <c r="H14" s="45">
        <v>7.5</v>
      </c>
      <c r="I14" s="45">
        <v>5.099999999999994</v>
      </c>
      <c r="J14" s="45">
        <v>7.400000000000006</v>
      </c>
      <c r="K14" s="45">
        <v>4.900000000000006</v>
      </c>
      <c r="L14" s="45">
        <v>6.099999999999994</v>
      </c>
      <c r="M14" s="45">
        <v>9.599999999999994</v>
      </c>
      <c r="N14" s="45">
        <v>3.4000000000000057</v>
      </c>
      <c r="O14" s="45">
        <v>8.8</v>
      </c>
      <c r="P14" s="439"/>
      <c r="Q14" s="439"/>
      <c r="R14" s="439"/>
      <c r="S14" s="439"/>
    </row>
    <row r="15" spans="1:19" ht="12.75" hidden="1">
      <c r="A15" s="444">
        <v>2004</v>
      </c>
      <c r="B15" s="332">
        <v>525.2937661820355</v>
      </c>
      <c r="C15" s="45">
        <v>10.2</v>
      </c>
      <c r="D15" s="45">
        <v>11.6</v>
      </c>
      <c r="E15" s="45">
        <v>10.2</v>
      </c>
      <c r="F15" s="45">
        <v>9</v>
      </c>
      <c r="G15" s="45">
        <v>11.9</v>
      </c>
      <c r="H15" s="45">
        <v>4.5</v>
      </c>
      <c r="I15" s="45">
        <v>10.5</v>
      </c>
      <c r="J15" s="45">
        <v>13.7</v>
      </c>
      <c r="K15" s="45">
        <v>9.8</v>
      </c>
      <c r="L15" s="45">
        <v>9.900000000000006</v>
      </c>
      <c r="M15" s="45">
        <v>7.599999999999994</v>
      </c>
      <c r="N15" s="45">
        <v>3.5</v>
      </c>
      <c r="O15" s="45">
        <v>10.7</v>
      </c>
      <c r="P15" s="439"/>
      <c r="Q15" s="439"/>
      <c r="R15" s="439"/>
      <c r="S15" s="439"/>
    </row>
    <row r="16" spans="1:19" ht="12.75">
      <c r="A16" s="444">
        <v>2005</v>
      </c>
      <c r="B16" s="332">
        <v>573.3917546305516</v>
      </c>
      <c r="C16" s="45">
        <v>9.2</v>
      </c>
      <c r="D16" s="45">
        <v>7.796249283432971</v>
      </c>
      <c r="E16" s="45">
        <v>7.232889621863592</v>
      </c>
      <c r="F16" s="45">
        <v>5.992509363295866</v>
      </c>
      <c r="G16" s="45">
        <v>8.299344951180316</v>
      </c>
      <c r="H16" s="45">
        <v>7.6000648193161595</v>
      </c>
      <c r="I16" s="45">
        <v>8.520710059171591</v>
      </c>
      <c r="J16" s="45">
        <v>5.704089039438671</v>
      </c>
      <c r="K16" s="45">
        <v>9.401969743121128</v>
      </c>
      <c r="L16" s="45">
        <v>9.402286902286903</v>
      </c>
      <c r="M16" s="45">
        <v>10.306320279177967</v>
      </c>
      <c r="N16" s="45">
        <v>8.402642829382032</v>
      </c>
      <c r="O16" s="45">
        <v>8.399675060926072</v>
      </c>
      <c r="P16" s="439"/>
      <c r="Q16" s="439"/>
      <c r="R16" s="439"/>
      <c r="S16" s="439"/>
    </row>
    <row r="17" spans="1:19" ht="12.75">
      <c r="A17" s="444">
        <v>2006</v>
      </c>
      <c r="B17" s="332">
        <v>622.7511119962822</v>
      </c>
      <c r="C17" s="45">
        <v>8</v>
      </c>
      <c r="D17" s="45">
        <v>8.599999999999994</v>
      </c>
      <c r="E17" s="45">
        <v>6.8</v>
      </c>
      <c r="F17" s="45">
        <v>5</v>
      </c>
      <c r="G17" s="45">
        <v>7.400000000000006</v>
      </c>
      <c r="H17" s="45">
        <v>6.7</v>
      </c>
      <c r="I17" s="45">
        <v>6.5</v>
      </c>
      <c r="J17" s="45">
        <v>9.599999999999994</v>
      </c>
      <c r="K17" s="45">
        <v>10.3</v>
      </c>
      <c r="L17" s="45">
        <v>10.3</v>
      </c>
      <c r="M17" s="45">
        <v>8.5</v>
      </c>
      <c r="N17" s="45">
        <v>8.5</v>
      </c>
      <c r="O17" s="45">
        <v>6.2</v>
      </c>
      <c r="P17" s="439"/>
      <c r="Q17" s="439"/>
      <c r="R17" s="439"/>
      <c r="S17" s="439"/>
    </row>
    <row r="18" spans="1:19" ht="12.75">
      <c r="A18" s="444">
        <v>2007</v>
      </c>
      <c r="B18" s="332">
        <v>668.7246896368586</v>
      </c>
      <c r="C18" s="45">
        <v>7.2</v>
      </c>
      <c r="D18" s="45">
        <v>10.3</v>
      </c>
      <c r="E18" s="45">
        <v>6.400000000000006</v>
      </c>
      <c r="F18" s="45">
        <v>6.900000000000006</v>
      </c>
      <c r="G18" s="45">
        <v>6.400000000000006</v>
      </c>
      <c r="H18" s="45">
        <v>6.2</v>
      </c>
      <c r="I18" s="45">
        <v>8.900000000000006</v>
      </c>
      <c r="J18" s="45">
        <v>6.7</v>
      </c>
      <c r="K18" s="45">
        <v>5.7</v>
      </c>
      <c r="L18" s="45">
        <v>6.8</v>
      </c>
      <c r="M18" s="45">
        <v>7.7</v>
      </c>
      <c r="N18" s="45">
        <v>15.6</v>
      </c>
      <c r="O18" s="45">
        <v>9</v>
      </c>
      <c r="P18" s="439"/>
      <c r="Q18" s="439"/>
      <c r="R18" s="439"/>
      <c r="S18" s="439"/>
    </row>
    <row r="19" spans="1:19" ht="12.75">
      <c r="A19" s="513">
        <v>2008</v>
      </c>
      <c r="B19" s="378">
        <v>723.0299409148244</v>
      </c>
      <c r="C19" s="128">
        <v>8.099999999999994</v>
      </c>
      <c r="D19" s="128">
        <v>8.900000000000006</v>
      </c>
      <c r="E19" s="128">
        <v>6.900000000000006</v>
      </c>
      <c r="F19" s="128">
        <v>7.7</v>
      </c>
      <c r="G19" s="128">
        <v>9.8</v>
      </c>
      <c r="H19" s="128">
        <v>2.9000000000000057</v>
      </c>
      <c r="I19" s="128">
        <v>5.400000000000006</v>
      </c>
      <c r="J19" s="128">
        <v>3.5999999999999943</v>
      </c>
      <c r="K19" s="128">
        <v>9.2</v>
      </c>
      <c r="L19" s="128">
        <v>8.8</v>
      </c>
      <c r="M19" s="128">
        <v>8.5</v>
      </c>
      <c r="N19" s="128">
        <v>11.9</v>
      </c>
      <c r="O19" s="128">
        <v>9.5</v>
      </c>
      <c r="P19" s="439"/>
      <c r="Q19" s="439"/>
      <c r="R19" s="439"/>
      <c r="S19" s="439"/>
    </row>
    <row r="20" spans="1:19" ht="12.75" hidden="1">
      <c r="A20" s="327" t="s">
        <v>143</v>
      </c>
      <c r="B20" s="433">
        <v>299.8406691894045</v>
      </c>
      <c r="C20" s="45"/>
      <c r="D20" s="45"/>
      <c r="E20" s="45"/>
      <c r="F20" s="45"/>
      <c r="G20" s="45"/>
      <c r="H20" s="45"/>
      <c r="I20" s="45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ht="12.75" hidden="1">
      <c r="A21" s="327" t="s">
        <v>144</v>
      </c>
      <c r="B21" s="433">
        <v>327.0264887472615</v>
      </c>
      <c r="C21" s="45"/>
      <c r="D21" s="45"/>
      <c r="E21" s="45"/>
      <c r="F21" s="45"/>
      <c r="G21" s="45"/>
      <c r="H21" s="45"/>
      <c r="I21" s="45"/>
      <c r="J21" s="439"/>
      <c r="K21" s="439"/>
      <c r="L21" s="439"/>
      <c r="M21" s="439"/>
      <c r="N21" s="439"/>
      <c r="O21" s="45">
        <v>100</v>
      </c>
      <c r="P21" s="439"/>
      <c r="Q21" s="439"/>
      <c r="R21" s="439"/>
      <c r="S21" s="439"/>
    </row>
    <row r="22" spans="1:19" ht="12.75" hidden="1">
      <c r="A22" s="327" t="s">
        <v>145</v>
      </c>
      <c r="B22" s="433">
        <v>329.2172873929496</v>
      </c>
      <c r="C22" s="45"/>
      <c r="D22" s="45"/>
      <c r="E22" s="45"/>
      <c r="F22" s="45"/>
      <c r="G22" s="45"/>
      <c r="H22" s="45"/>
      <c r="I22" s="45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ht="12.75" hidden="1">
      <c r="A23" s="327" t="s">
        <v>146</v>
      </c>
      <c r="B23" s="433">
        <v>372.1702184159862</v>
      </c>
      <c r="C23" s="45"/>
      <c r="D23" s="45"/>
      <c r="E23" s="45"/>
      <c r="F23" s="45"/>
      <c r="G23" s="45"/>
      <c r="H23" s="45"/>
      <c r="I23" s="45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ht="12.75" hidden="1">
      <c r="A24" s="327" t="s">
        <v>147</v>
      </c>
      <c r="B24" s="433">
        <v>321.3835225386709</v>
      </c>
      <c r="C24" s="45">
        <v>7.184766965570688</v>
      </c>
      <c r="D24" s="45">
        <v>7.780898876404493</v>
      </c>
      <c r="E24" s="45">
        <v>6.015276893698271</v>
      </c>
      <c r="F24" s="45">
        <v>-1.092537965694305</v>
      </c>
      <c r="G24" s="45">
        <v>4.875</v>
      </c>
      <c r="H24" s="45">
        <v>9.000803643182437</v>
      </c>
      <c r="I24" s="45">
        <v>4.979797979797979</v>
      </c>
      <c r="J24" s="45">
        <v>-1.783119060927902</v>
      </c>
      <c r="K24" s="45">
        <v>3.866511168924376</v>
      </c>
      <c r="L24" s="45">
        <v>8.795147504824925</v>
      </c>
      <c r="M24" s="45">
        <v>6.799468791500658</v>
      </c>
      <c r="N24" s="45">
        <v>-2.544769085768138</v>
      </c>
      <c r="O24" s="45">
        <v>2.0120724346076315</v>
      </c>
      <c r="P24" s="439"/>
      <c r="Q24" s="439"/>
      <c r="R24" s="439"/>
      <c r="S24" s="439"/>
    </row>
    <row r="25" spans="1:19" ht="12.75" hidden="1">
      <c r="A25" s="327" t="s">
        <v>148</v>
      </c>
      <c r="B25" s="433">
        <v>351.29124344420103</v>
      </c>
      <c r="C25" s="45">
        <v>7.4198132358911835</v>
      </c>
      <c r="D25" s="45">
        <v>7.202477113624113</v>
      </c>
      <c r="E25" s="45">
        <v>7.21427171142912</v>
      </c>
      <c r="F25" s="45">
        <v>-1.6950862677832674</v>
      </c>
      <c r="G25" s="45">
        <v>6.200287494010539</v>
      </c>
      <c r="H25" s="45">
        <v>5.699201299580352</v>
      </c>
      <c r="I25" s="45">
        <v>6.899449164410413</v>
      </c>
      <c r="J25" s="45">
        <v>6.298691379398136</v>
      </c>
      <c r="K25" s="45">
        <v>3.898875482229329</v>
      </c>
      <c r="L25" s="45">
        <v>3.0741849364938076</v>
      </c>
      <c r="M25" s="45">
        <v>6.155778894472363</v>
      </c>
      <c r="N25" s="45">
        <v>-0.8959185930759901</v>
      </c>
      <c r="O25" s="45">
        <v>3.3053092249222686</v>
      </c>
      <c r="P25" s="439"/>
      <c r="Q25" s="439"/>
      <c r="R25" s="439"/>
      <c r="S25" s="439"/>
    </row>
    <row r="26" spans="1:19" ht="12.75" hidden="1">
      <c r="A26" s="327" t="s">
        <v>149</v>
      </c>
      <c r="B26" s="433">
        <v>353.2164907388966</v>
      </c>
      <c r="C26" s="45">
        <v>7.289776164549309</v>
      </c>
      <c r="D26" s="45">
        <v>8.494398621199068</v>
      </c>
      <c r="E26" s="45">
        <v>10.645741703318663</v>
      </c>
      <c r="F26" s="45">
        <v>-4.981238273921193</v>
      </c>
      <c r="G26" s="45">
        <v>9.597780859916782</v>
      </c>
      <c r="H26" s="45">
        <v>10.797485517071365</v>
      </c>
      <c r="I26" s="45">
        <v>9.89919171737354</v>
      </c>
      <c r="J26" s="45">
        <v>0.3002839047826882</v>
      </c>
      <c r="K26" s="45">
        <v>10.703310211607686</v>
      </c>
      <c r="L26" s="45">
        <v>3.398296757287909</v>
      </c>
      <c r="M26" s="45">
        <v>2.5053777046691152</v>
      </c>
      <c r="N26" s="45">
        <v>1.4010923771075738</v>
      </c>
      <c r="O26" s="45">
        <v>9.91434940748563</v>
      </c>
      <c r="P26" s="439"/>
      <c r="Q26" s="439"/>
      <c r="R26" s="439"/>
      <c r="S26" s="439"/>
    </row>
    <row r="27" spans="1:19" ht="12.75" hidden="1">
      <c r="A27" s="327" t="s">
        <v>150</v>
      </c>
      <c r="B27" s="433">
        <v>399.2232622983469</v>
      </c>
      <c r="C27" s="45">
        <v>7.268997502675717</v>
      </c>
      <c r="D27" s="45">
        <v>6.000217793749329</v>
      </c>
      <c r="E27" s="45">
        <v>8.124512269140723</v>
      </c>
      <c r="F27" s="45">
        <v>-0.6021306160259456</v>
      </c>
      <c r="G27" s="45">
        <v>6.6415835105512855</v>
      </c>
      <c r="H27" s="45">
        <v>12.102049716528569</v>
      </c>
      <c r="I27" s="45">
        <v>8.99742930591259</v>
      </c>
      <c r="J27" s="45">
        <v>8.20052158794553</v>
      </c>
      <c r="K27" s="45">
        <v>5.871844660194171</v>
      </c>
      <c r="L27" s="45">
        <v>6.193408185440049</v>
      </c>
      <c r="M27" s="45">
        <v>1.6901723751958855</v>
      </c>
      <c r="N27" s="45">
        <v>2.111122781220459</v>
      </c>
      <c r="O27" s="45">
        <v>7.784120394395444</v>
      </c>
      <c r="P27" s="439"/>
      <c r="Q27" s="439"/>
      <c r="R27" s="439"/>
      <c r="S27" s="439"/>
    </row>
    <row r="28" spans="1:19" ht="12.75" hidden="1">
      <c r="A28" s="327" t="s">
        <v>151</v>
      </c>
      <c r="B28" s="433">
        <v>348.43656642103167</v>
      </c>
      <c r="C28" s="45">
        <v>8.41768229704607</v>
      </c>
      <c r="D28" s="45">
        <v>7.5970810529059065</v>
      </c>
      <c r="E28" s="45">
        <v>10.677474231962364</v>
      </c>
      <c r="F28" s="45">
        <v>4.672484259361525</v>
      </c>
      <c r="G28" s="45">
        <v>11.501787842669842</v>
      </c>
      <c r="H28" s="45">
        <v>12.90243303022855</v>
      </c>
      <c r="I28" s="45">
        <v>12.296738189165794</v>
      </c>
      <c r="J28" s="45">
        <v>10.801889476979113</v>
      </c>
      <c r="K28" s="45">
        <v>6.901019174296081</v>
      </c>
      <c r="L28" s="45">
        <v>5.000844737286698</v>
      </c>
      <c r="M28" s="45">
        <v>7.597612534195463</v>
      </c>
      <c r="N28" s="45">
        <v>1.9946808510638192</v>
      </c>
      <c r="O28" s="45">
        <v>8.604536489151869</v>
      </c>
      <c r="P28" s="439"/>
      <c r="Q28" s="439"/>
      <c r="R28" s="439"/>
      <c r="S28" s="439"/>
    </row>
    <row r="29" spans="1:19" ht="12.75" hidden="1">
      <c r="A29" s="327" t="s">
        <v>152</v>
      </c>
      <c r="B29" s="433">
        <v>372.56854544247494</v>
      </c>
      <c r="C29" s="45">
        <v>6.056883681375808</v>
      </c>
      <c r="D29" s="45">
        <v>10.347858847168155</v>
      </c>
      <c r="E29" s="45">
        <v>10.312671420735043</v>
      </c>
      <c r="F29" s="45">
        <v>6.024838345478798</v>
      </c>
      <c r="G29" s="45">
        <v>10.602779281718114</v>
      </c>
      <c r="H29" s="45">
        <v>11.001536885245898</v>
      </c>
      <c r="I29" s="45">
        <v>7.397379912663766</v>
      </c>
      <c r="J29" s="45">
        <v>10.289327457367307</v>
      </c>
      <c r="K29" s="45">
        <v>4.700584610522981</v>
      </c>
      <c r="L29" s="45">
        <v>7.9978023703006045</v>
      </c>
      <c r="M29" s="45">
        <v>0.047337278106510894</v>
      </c>
      <c r="N29" s="45">
        <v>0.5022321428571388</v>
      </c>
      <c r="O29" s="45">
        <v>5.997770345596436</v>
      </c>
      <c r="P29" s="439"/>
      <c r="Q29" s="439"/>
      <c r="R29" s="439"/>
      <c r="S29" s="439"/>
    </row>
    <row r="30" spans="1:19" ht="12.75" hidden="1">
      <c r="A30" s="327" t="s">
        <v>153</v>
      </c>
      <c r="B30" s="433">
        <v>370.1121954457943</v>
      </c>
      <c r="C30" s="45">
        <v>4.783385020204875</v>
      </c>
      <c r="D30" s="45">
        <v>6.093271303755813</v>
      </c>
      <c r="E30" s="45">
        <v>8.64576745866836</v>
      </c>
      <c r="F30" s="45">
        <v>6.061802744594729</v>
      </c>
      <c r="G30" s="45">
        <v>6.285328608791033</v>
      </c>
      <c r="H30" s="45">
        <v>3.348537100901112</v>
      </c>
      <c r="I30" s="45">
        <v>4.702090736302793</v>
      </c>
      <c r="J30" s="45">
        <v>11.50182352620979</v>
      </c>
      <c r="K30" s="45">
        <v>7.8680203045685175</v>
      </c>
      <c r="L30" s="45">
        <v>5.013067236873354</v>
      </c>
      <c r="M30" s="45">
        <v>2.802123194667331</v>
      </c>
      <c r="N30" s="45">
        <v>3.0444964871194458</v>
      </c>
      <c r="O30" s="45">
        <v>-13.108454312553377</v>
      </c>
      <c r="P30" s="439"/>
      <c r="Q30" s="439"/>
      <c r="R30" s="439"/>
      <c r="S30" s="439"/>
    </row>
    <row r="31" spans="1:19" ht="12.75" hidden="1">
      <c r="A31" s="327" t="s">
        <v>154</v>
      </c>
      <c r="B31" s="433">
        <v>424.98174334461925</v>
      </c>
      <c r="C31" s="45">
        <v>6.452149330672668</v>
      </c>
      <c r="D31" s="45">
        <v>7.211834805835224</v>
      </c>
      <c r="E31" s="45">
        <v>7.321571772253407</v>
      </c>
      <c r="F31" s="45">
        <v>7.809878844361592</v>
      </c>
      <c r="G31" s="45">
        <v>10.101242521859177</v>
      </c>
      <c r="H31" s="45">
        <v>5.212993581015368</v>
      </c>
      <c r="I31" s="45">
        <v>7.200766509433947</v>
      </c>
      <c r="J31" s="45">
        <v>11.198893054811634</v>
      </c>
      <c r="K31" s="45">
        <v>10.1900080698408</v>
      </c>
      <c r="L31" s="45">
        <v>4.229195088676676</v>
      </c>
      <c r="M31" s="45">
        <v>16.675839295542104</v>
      </c>
      <c r="N31" s="45">
        <v>4.4023863402591985</v>
      </c>
      <c r="O31" s="45">
        <v>-26.798266730861826</v>
      </c>
      <c r="P31" s="439"/>
      <c r="Q31" s="439"/>
      <c r="R31" s="439"/>
      <c r="S31" s="439"/>
    </row>
    <row r="32" spans="1:19" ht="12.75" hidden="1">
      <c r="A32" s="327" t="s">
        <v>155</v>
      </c>
      <c r="B32" s="433">
        <v>375.58919206001457</v>
      </c>
      <c r="C32" s="45">
        <v>7.792702676955315</v>
      </c>
      <c r="D32" s="45">
        <v>8.804650599491339</v>
      </c>
      <c r="E32" s="45">
        <v>10.162748643761304</v>
      </c>
      <c r="F32" s="45">
        <v>6.891093288307303</v>
      </c>
      <c r="G32" s="45">
        <v>7.09959023694995</v>
      </c>
      <c r="H32" s="45">
        <v>3.7984327383543786</v>
      </c>
      <c r="I32" s="45">
        <v>10.196212835232615</v>
      </c>
      <c r="J32" s="45">
        <v>10.401150547023462</v>
      </c>
      <c r="K32" s="45">
        <v>6.302011796073373</v>
      </c>
      <c r="L32" s="45">
        <v>7.892196299275952</v>
      </c>
      <c r="M32" s="45">
        <v>2.796717901305911</v>
      </c>
      <c r="N32" s="45">
        <v>4.100983762000723</v>
      </c>
      <c r="O32" s="45">
        <v>-1.895573212258796</v>
      </c>
      <c r="P32" s="439"/>
      <c r="Q32" s="439"/>
      <c r="R32" s="439"/>
      <c r="S32" s="439"/>
    </row>
    <row r="33" spans="1:19" ht="12.75" hidden="1">
      <c r="A33" s="327" t="s">
        <v>156</v>
      </c>
      <c r="B33" s="433">
        <v>400.45143729668723</v>
      </c>
      <c r="C33" s="45">
        <v>7.4839629365645095</v>
      </c>
      <c r="D33" s="45">
        <v>4.700125184932276</v>
      </c>
      <c r="E33" s="45">
        <v>10.434278136913647</v>
      </c>
      <c r="F33" s="45">
        <v>4.57889641819942</v>
      </c>
      <c r="G33" s="45">
        <v>5.800766908705242</v>
      </c>
      <c r="H33" s="45">
        <v>6.011307257413165</v>
      </c>
      <c r="I33" s="45">
        <v>8.603724485646907</v>
      </c>
      <c r="J33" s="45">
        <v>20.960736622654636</v>
      </c>
      <c r="K33" s="45">
        <v>9.499735908850823</v>
      </c>
      <c r="L33" s="45">
        <v>6.402616279069775</v>
      </c>
      <c r="M33" s="45">
        <v>8.575822096049208</v>
      </c>
      <c r="N33" s="45">
        <v>7.38478622987229</v>
      </c>
      <c r="O33" s="45">
        <v>-14.59823306689104</v>
      </c>
      <c r="P33" s="439"/>
      <c r="Q33" s="439"/>
      <c r="R33" s="439"/>
      <c r="S33" s="439"/>
    </row>
    <row r="34" spans="1:19" ht="12.75" hidden="1">
      <c r="A34" s="327" t="s">
        <v>157</v>
      </c>
      <c r="B34" s="433">
        <v>400.9825399986722</v>
      </c>
      <c r="C34" s="45">
        <v>8.3408071748879</v>
      </c>
      <c r="D34" s="45">
        <v>7.005347593582883</v>
      </c>
      <c r="E34" s="45">
        <v>8.415100615333444</v>
      </c>
      <c r="F34" s="45">
        <v>3.4068695895001326</v>
      </c>
      <c r="G34" s="45">
        <v>4.4610255596126365</v>
      </c>
      <c r="H34" s="45">
        <v>8.019375672766401</v>
      </c>
      <c r="I34" s="45">
        <v>8.997632202052102</v>
      </c>
      <c r="J34" s="45">
        <v>6.131614918961148</v>
      </c>
      <c r="K34" s="45">
        <v>10</v>
      </c>
      <c r="L34" s="45">
        <v>6.033182503770746</v>
      </c>
      <c r="M34" s="45">
        <v>10.410662824207478</v>
      </c>
      <c r="N34" s="45">
        <v>15.170454545454533</v>
      </c>
      <c r="O34" s="45">
        <v>8.476658476658486</v>
      </c>
      <c r="P34" s="439"/>
      <c r="Q34" s="439"/>
      <c r="R34" s="439"/>
      <c r="S34" s="439"/>
    </row>
    <row r="35" spans="1:19" ht="12.75" hidden="1">
      <c r="A35" s="327" t="s">
        <v>158</v>
      </c>
      <c r="B35" s="433">
        <v>464.3497311292571</v>
      </c>
      <c r="C35" s="45">
        <v>9.263453877997335</v>
      </c>
      <c r="D35" s="45">
        <v>9.908010732081252</v>
      </c>
      <c r="E35" s="45">
        <v>11.716356571770149</v>
      </c>
      <c r="F35" s="45">
        <v>4.65076071922546</v>
      </c>
      <c r="G35" s="45">
        <v>6.123301985370944</v>
      </c>
      <c r="H35" s="45">
        <v>7.459789240155288</v>
      </c>
      <c r="I35" s="45">
        <v>9.934685458920598</v>
      </c>
      <c r="J35" s="45">
        <v>3.199132982780071</v>
      </c>
      <c r="K35" s="45">
        <v>13.00266311584555</v>
      </c>
      <c r="L35" s="45">
        <v>6.302356020942398</v>
      </c>
      <c r="M35" s="45">
        <v>-1.1226415094339615</v>
      </c>
      <c r="N35" s="45">
        <v>17.793103448275872</v>
      </c>
      <c r="O35" s="45">
        <v>31.018153117600633</v>
      </c>
      <c r="P35" s="439"/>
      <c r="Q35" s="439"/>
      <c r="R35" s="439"/>
      <c r="S35" s="439"/>
    </row>
    <row r="36" spans="1:19" ht="12.75" hidden="1">
      <c r="A36" s="327" t="s">
        <v>159</v>
      </c>
      <c r="B36" s="433">
        <v>407.8536812056031</v>
      </c>
      <c r="C36" s="45">
        <v>8.590366769774633</v>
      </c>
      <c r="D36" s="45">
        <v>7.101513802315225</v>
      </c>
      <c r="E36" s="45">
        <v>9.323703217334199</v>
      </c>
      <c r="F36" s="45">
        <v>2.2707078684963875</v>
      </c>
      <c r="G36" s="45">
        <v>6.504200282791302</v>
      </c>
      <c r="H36" s="45">
        <v>7.00429904582154</v>
      </c>
      <c r="I36" s="45">
        <v>8.996190031879323</v>
      </c>
      <c r="J36" s="45">
        <v>12.682609100214009</v>
      </c>
      <c r="K36" s="45">
        <v>10.283499277950895</v>
      </c>
      <c r="L36" s="45">
        <v>6.569234210722556</v>
      </c>
      <c r="M36" s="45">
        <v>8.26306913996629</v>
      </c>
      <c r="N36" s="45">
        <v>19.241716953205042</v>
      </c>
      <c r="O36" s="45">
        <v>11.003123915307185</v>
      </c>
      <c r="P36" s="439"/>
      <c r="Q36" s="439"/>
      <c r="R36" s="439"/>
      <c r="S36" s="439"/>
    </row>
    <row r="37" spans="1:19" ht="12.75" hidden="1">
      <c r="A37" s="327" t="s">
        <v>160</v>
      </c>
      <c r="B37" s="433">
        <v>442.441744672376</v>
      </c>
      <c r="C37" s="45">
        <v>10.485742705570303</v>
      </c>
      <c r="D37" s="45">
        <v>7.804347826086968</v>
      </c>
      <c r="E37" s="45">
        <v>6.70168855534709</v>
      </c>
      <c r="F37" s="45">
        <v>3.2490974729241913</v>
      </c>
      <c r="G37" s="45">
        <v>3.601172115977789</v>
      </c>
      <c r="H37" s="45">
        <v>6.900304745319971</v>
      </c>
      <c r="I37" s="45">
        <v>7.495320104829645</v>
      </c>
      <c r="J37" s="45">
        <v>9.400359066427285</v>
      </c>
      <c r="K37" s="45">
        <v>10.901323042998882</v>
      </c>
      <c r="L37" s="45">
        <v>8.578648999385294</v>
      </c>
      <c r="M37" s="45">
        <v>19.59908486763264</v>
      </c>
      <c r="N37" s="45">
        <v>22.89555325749741</v>
      </c>
      <c r="O37" s="45">
        <v>22.20443349753694</v>
      </c>
      <c r="P37" s="439"/>
      <c r="Q37" s="439"/>
      <c r="R37" s="439"/>
      <c r="S37" s="439"/>
    </row>
    <row r="38" spans="1:19" ht="12.75" hidden="1">
      <c r="A38" s="327" t="s">
        <v>161</v>
      </c>
      <c r="B38" s="433">
        <v>436.3672575184226</v>
      </c>
      <c r="C38" s="45">
        <v>8.824503311258283</v>
      </c>
      <c r="D38" s="45">
        <v>7.096451774112936</v>
      </c>
      <c r="E38" s="45">
        <v>8.498235925755495</v>
      </c>
      <c r="F38" s="45">
        <v>5.139976595553165</v>
      </c>
      <c r="G38" s="45">
        <v>5.296352583586625</v>
      </c>
      <c r="H38" s="45">
        <v>10.513203786746388</v>
      </c>
      <c r="I38" s="45">
        <v>5.097755249818974</v>
      </c>
      <c r="J38" s="45">
        <v>11.01655933762649</v>
      </c>
      <c r="K38" s="45">
        <v>9.304812834224592</v>
      </c>
      <c r="L38" s="45">
        <v>12.795163584637265</v>
      </c>
      <c r="M38" s="45">
        <v>11.604132680804781</v>
      </c>
      <c r="N38" s="45">
        <v>11.001480019733606</v>
      </c>
      <c r="O38" s="45">
        <v>12.70668176670442</v>
      </c>
      <c r="P38" s="439"/>
      <c r="Q38" s="439"/>
      <c r="R38" s="439"/>
      <c r="S38" s="439"/>
    </row>
    <row r="39" spans="1:19" ht="12.75" hidden="1">
      <c r="A39" s="327" t="s">
        <v>162</v>
      </c>
      <c r="B39" s="433">
        <v>506.7383655314346</v>
      </c>
      <c r="C39" s="45">
        <v>9.128601043677165</v>
      </c>
      <c r="D39" s="45">
        <v>4.899738448125547</v>
      </c>
      <c r="E39" s="45">
        <v>5.069894990301663</v>
      </c>
      <c r="F39" s="45">
        <v>7.013051379481254</v>
      </c>
      <c r="G39" s="45">
        <v>5.6190101089667905</v>
      </c>
      <c r="H39" s="45">
        <v>10.83870967741936</v>
      </c>
      <c r="I39" s="45">
        <v>5.40337711069418</v>
      </c>
      <c r="J39" s="45">
        <v>11.00739012057565</v>
      </c>
      <c r="K39" s="45">
        <v>9.002533435456314</v>
      </c>
      <c r="L39" s="45">
        <v>21.467709167025802</v>
      </c>
      <c r="M39" s="45">
        <v>21.02852781223166</v>
      </c>
      <c r="N39" s="45">
        <v>9.300769488123123</v>
      </c>
      <c r="O39" s="45">
        <v>14.4979919678715</v>
      </c>
      <c r="P39" s="439"/>
      <c r="Q39" s="439"/>
      <c r="R39" s="439"/>
      <c r="S39" s="439"/>
    </row>
    <row r="40" spans="1:19" ht="12.75" hidden="1">
      <c r="A40" s="327" t="s">
        <v>163</v>
      </c>
      <c r="B40" s="433">
        <v>434.24284671048264</v>
      </c>
      <c r="C40" s="45">
        <v>6.470253113046297</v>
      </c>
      <c r="D40" s="45">
        <v>5.560174599875282</v>
      </c>
      <c r="E40" s="45">
        <v>5.157657657657651</v>
      </c>
      <c r="F40" s="45">
        <v>4.913601699005696</v>
      </c>
      <c r="G40" s="45">
        <v>3.803201874267856</v>
      </c>
      <c r="H40" s="45">
        <v>11.043606075453198</v>
      </c>
      <c r="I40" s="45">
        <v>4.601226993865026</v>
      </c>
      <c r="J40" s="45">
        <v>11.808422791081739</v>
      </c>
      <c r="K40" s="45">
        <v>7.512060647829074</v>
      </c>
      <c r="L40" s="45">
        <v>7.381752029107204</v>
      </c>
      <c r="M40" s="45">
        <v>12.980269989615792</v>
      </c>
      <c r="N40" s="45">
        <v>8.087463000095482</v>
      </c>
      <c r="O40" s="45">
        <v>5.274129664373575</v>
      </c>
      <c r="P40" s="439"/>
      <c r="Q40" s="439"/>
      <c r="R40" s="439"/>
      <c r="S40" s="439"/>
    </row>
    <row r="41" spans="1:19" ht="12.75" hidden="1">
      <c r="A41" s="327" t="s">
        <v>164</v>
      </c>
      <c r="B41" s="433">
        <v>468.63174666401113</v>
      </c>
      <c r="C41" s="45">
        <v>5.919423812739126</v>
      </c>
      <c r="D41" s="45">
        <v>7.199032062915904</v>
      </c>
      <c r="E41" s="45">
        <v>8.672105781403843</v>
      </c>
      <c r="F41" s="45">
        <v>4.9399318630087805</v>
      </c>
      <c r="G41" s="45">
        <v>3.9077037588388492</v>
      </c>
      <c r="H41" s="45">
        <v>10.008144980655672</v>
      </c>
      <c r="I41" s="45">
        <v>2.298690443020334</v>
      </c>
      <c r="J41" s="45">
        <v>11.79926480241565</v>
      </c>
      <c r="K41" s="45">
        <v>7.897353050826396</v>
      </c>
      <c r="L41" s="45">
        <v>7.693275460778764</v>
      </c>
      <c r="M41" s="45">
        <v>5.702313718345778</v>
      </c>
      <c r="N41" s="45">
        <v>2.6001346348030836</v>
      </c>
      <c r="O41" s="45">
        <v>7.497732540562339</v>
      </c>
      <c r="P41" s="439"/>
      <c r="Q41" s="439"/>
      <c r="R41" s="439"/>
      <c r="S41" s="439"/>
    </row>
    <row r="42" spans="1:19" ht="12.75" hidden="1">
      <c r="A42" s="327" t="s">
        <v>165</v>
      </c>
      <c r="B42" s="433">
        <v>466.9056628825599</v>
      </c>
      <c r="C42" s="45">
        <v>6.998326487144382</v>
      </c>
      <c r="D42" s="45">
        <v>3.817078861409229</v>
      </c>
      <c r="E42" s="45">
        <v>6.185494132616995</v>
      </c>
      <c r="F42" s="45">
        <v>4.375</v>
      </c>
      <c r="G42" s="45">
        <v>2.90106083567872</v>
      </c>
      <c r="H42" s="45">
        <v>5.1036970243462605</v>
      </c>
      <c r="I42" s="45">
        <v>10.300399614165627</v>
      </c>
      <c r="J42" s="45">
        <v>9.898487673503212</v>
      </c>
      <c r="K42" s="45">
        <v>3.699853228962823</v>
      </c>
      <c r="L42" s="45">
        <v>5.637177627845389</v>
      </c>
      <c r="M42" s="45">
        <v>8.60456051451959</v>
      </c>
      <c r="N42" s="45">
        <v>2.897777777777776</v>
      </c>
      <c r="O42" s="45">
        <v>13.504823151125407</v>
      </c>
      <c r="P42" s="439"/>
      <c r="Q42" s="439"/>
      <c r="R42" s="439"/>
      <c r="S42" s="439"/>
    </row>
    <row r="43" spans="1:19" ht="12.75" hidden="1">
      <c r="A43" s="327" t="s">
        <v>166</v>
      </c>
      <c r="B43" s="433">
        <v>537.0776073823275</v>
      </c>
      <c r="C43" s="45">
        <v>5.987161011397873</v>
      </c>
      <c r="D43" s="45">
        <v>4.222074468085111</v>
      </c>
      <c r="E43" s="45">
        <v>8.88025972372526</v>
      </c>
      <c r="F43" s="45">
        <v>1.4897722886916256</v>
      </c>
      <c r="G43" s="45">
        <v>1.4978247358607746</v>
      </c>
      <c r="H43" s="45">
        <v>4.307334109429561</v>
      </c>
      <c r="I43" s="45">
        <v>5.102646256081627</v>
      </c>
      <c r="J43" s="45">
        <v>0.5010511562718989</v>
      </c>
      <c r="K43" s="45">
        <v>4.999729744338154</v>
      </c>
      <c r="L43" s="45">
        <v>5.164723770907244</v>
      </c>
      <c r="M43" s="45">
        <v>9.996058336618049</v>
      </c>
      <c r="N43" s="45">
        <v>2.884909703091523</v>
      </c>
      <c r="O43" s="45">
        <v>8.400561206594176</v>
      </c>
      <c r="P43" s="439"/>
      <c r="Q43" s="439"/>
      <c r="R43" s="439"/>
      <c r="S43" s="439"/>
    </row>
    <row r="44" spans="1:19" ht="12.75" hidden="1">
      <c r="A44" s="327" t="s">
        <v>167</v>
      </c>
      <c r="B44" s="433">
        <v>482.67277434773945</v>
      </c>
      <c r="C44" s="45">
        <v>11.15272894052896</v>
      </c>
      <c r="D44" s="45">
        <v>10.879196613173178</v>
      </c>
      <c r="E44" s="45">
        <v>10.816020561147994</v>
      </c>
      <c r="F44" s="45">
        <v>8.842473316157523</v>
      </c>
      <c r="G44" s="45">
        <v>11.600962985254284</v>
      </c>
      <c r="H44" s="45">
        <v>1.8972820331803746</v>
      </c>
      <c r="I44" s="45">
        <v>13.898929277773988</v>
      </c>
      <c r="J44" s="45">
        <v>20.498522895125546</v>
      </c>
      <c r="K44" s="45">
        <v>15.698717948717956</v>
      </c>
      <c r="L44" s="45">
        <v>8.835603049455926</v>
      </c>
      <c r="M44" s="45">
        <v>7.058823529411768</v>
      </c>
      <c r="N44" s="45">
        <v>2.915194346289752</v>
      </c>
      <c r="O44" s="45">
        <v>8.297029702970306</v>
      </c>
      <c r="P44" s="439"/>
      <c r="Q44" s="439"/>
      <c r="R44" s="439"/>
      <c r="S44" s="439"/>
    </row>
    <row r="45" spans="1:19" ht="12.75" hidden="1">
      <c r="A45" s="327" t="s">
        <v>168</v>
      </c>
      <c r="B45" s="433">
        <v>513.5763128194915</v>
      </c>
      <c r="C45" s="45">
        <v>9.590593568494114</v>
      </c>
      <c r="D45" s="45">
        <v>10.694130925507906</v>
      </c>
      <c r="E45" s="45">
        <v>8.303669665393826</v>
      </c>
      <c r="F45" s="45">
        <v>8.03929944468176</v>
      </c>
      <c r="G45" s="45">
        <v>9.899713467048727</v>
      </c>
      <c r="H45" s="45">
        <v>7.894493290143444</v>
      </c>
      <c r="I45" s="45">
        <v>15.402424077352578</v>
      </c>
      <c r="J45" s="45">
        <v>11.59909579308929</v>
      </c>
      <c r="K45" s="45">
        <v>12.899510509645836</v>
      </c>
      <c r="L45" s="45">
        <v>10.68925233644859</v>
      </c>
      <c r="M45" s="45">
        <v>5.601516718372963</v>
      </c>
      <c r="N45" s="45">
        <v>2.2963995735257896</v>
      </c>
      <c r="O45" s="45">
        <v>15.89950314052686</v>
      </c>
      <c r="P45" s="439"/>
      <c r="Q45" s="439"/>
      <c r="R45" s="439"/>
      <c r="S45" s="439"/>
    </row>
    <row r="46" spans="1:19" ht="12.75" hidden="1">
      <c r="A46" s="327" t="s">
        <v>169</v>
      </c>
      <c r="B46" s="433">
        <v>507.8337648542787</v>
      </c>
      <c r="C46" s="45">
        <v>8.765818285226771</v>
      </c>
      <c r="D46" s="45">
        <v>14.697950377562023</v>
      </c>
      <c r="E46" s="45">
        <v>12.402636309167164</v>
      </c>
      <c r="F46" s="45">
        <v>9.096874743663363</v>
      </c>
      <c r="G46" s="45">
        <v>10.000701311452403</v>
      </c>
      <c r="H46" s="45">
        <v>1.2010981468771433</v>
      </c>
      <c r="I46" s="45">
        <v>7.601973889687045</v>
      </c>
      <c r="J46" s="45">
        <v>6.299954757955064</v>
      </c>
      <c r="K46" s="45">
        <v>7.701834050834464</v>
      </c>
      <c r="L46" s="45">
        <v>9.99224019578584</v>
      </c>
      <c r="M46" s="45">
        <v>8.021534320323013</v>
      </c>
      <c r="N46" s="45">
        <v>3.4035936420179667</v>
      </c>
      <c r="O46" s="45">
        <v>9.897308781869697</v>
      </c>
      <c r="P46" s="439"/>
      <c r="Q46" s="439"/>
      <c r="R46" s="439"/>
      <c r="S46" s="439"/>
    </row>
    <row r="47" spans="1:19" ht="12.75" hidden="1">
      <c r="A47" s="327" t="s">
        <v>170</v>
      </c>
      <c r="B47" s="433">
        <v>595.9968133837881</v>
      </c>
      <c r="C47" s="45">
        <v>10.970333745364641</v>
      </c>
      <c r="D47" s="45">
        <v>10.151515151515156</v>
      </c>
      <c r="E47" s="45">
        <v>9.319457436856865</v>
      </c>
      <c r="F47" s="45">
        <v>10.168846972923646</v>
      </c>
      <c r="G47" s="45">
        <v>16.098218112791614</v>
      </c>
      <c r="H47" s="45">
        <v>6.882440476190467</v>
      </c>
      <c r="I47" s="45">
        <v>8.400135486056229</v>
      </c>
      <c r="J47" s="45">
        <v>16.497576961963517</v>
      </c>
      <c r="K47" s="45">
        <v>11.747143004221144</v>
      </c>
      <c r="L47" s="45">
        <v>9.904091763458482</v>
      </c>
      <c r="M47" s="45">
        <v>9.668171719343505</v>
      </c>
      <c r="N47" s="45">
        <v>5.392339159538878</v>
      </c>
      <c r="O47" s="45">
        <v>8.801164860054996</v>
      </c>
      <c r="P47" s="439"/>
      <c r="Q47" s="439"/>
      <c r="R47" s="439"/>
      <c r="S47" s="439"/>
    </row>
    <row r="48" spans="1:19" ht="12.75" hidden="1">
      <c r="A48" s="327" t="s">
        <v>171</v>
      </c>
      <c r="B48" s="433">
        <v>531.8329682002257</v>
      </c>
      <c r="C48" s="45">
        <v>10.184994154459815</v>
      </c>
      <c r="D48" s="45">
        <v>13.212573255194442</v>
      </c>
      <c r="E48" s="45">
        <v>12.169823476356129</v>
      </c>
      <c r="F48" s="45">
        <v>5.731676388536641</v>
      </c>
      <c r="G48" s="45">
        <v>6.4985843332883775</v>
      </c>
      <c r="H48" s="45">
        <v>3.1003723910972667</v>
      </c>
      <c r="I48" s="45">
        <v>9.598227651038854</v>
      </c>
      <c r="J48" s="45">
        <v>4.599920321166991</v>
      </c>
      <c r="K48" s="45">
        <v>7.202615103329819</v>
      </c>
      <c r="L48" s="45">
        <v>10.519068430820823</v>
      </c>
      <c r="M48" s="45">
        <v>9.615384615384627</v>
      </c>
      <c r="N48" s="45">
        <v>7.261802575107296</v>
      </c>
      <c r="O48" s="45">
        <v>6.701407935637221</v>
      </c>
      <c r="P48" s="439"/>
      <c r="Q48" s="439"/>
      <c r="R48" s="439"/>
      <c r="S48" s="439"/>
    </row>
    <row r="49" spans="1:19" ht="12.75" hidden="1">
      <c r="A49" s="327" t="s">
        <v>172</v>
      </c>
      <c r="B49" s="433">
        <v>555.5666201951802</v>
      </c>
      <c r="C49" s="45">
        <v>8.176059979317472</v>
      </c>
      <c r="D49" s="45">
        <v>2.115727759367843</v>
      </c>
      <c r="E49" s="45">
        <v>5.754750806740773</v>
      </c>
      <c r="F49" s="45">
        <v>7.448995729875051</v>
      </c>
      <c r="G49" s="45">
        <v>8.297484030765219</v>
      </c>
      <c r="H49" s="45">
        <v>5.704237433522039</v>
      </c>
      <c r="I49" s="45">
        <v>6.50224215246638</v>
      </c>
      <c r="J49" s="45">
        <v>5.600568211711462</v>
      </c>
      <c r="K49" s="45">
        <v>2.8054067839836847</v>
      </c>
      <c r="L49" s="45">
        <v>9.197889182058034</v>
      </c>
      <c r="M49" s="45">
        <v>11.196344050922164</v>
      </c>
      <c r="N49" s="45">
        <v>6.510061733344031</v>
      </c>
      <c r="O49" s="45">
        <v>3.801666262234079</v>
      </c>
      <c r="P49" s="439"/>
      <c r="Q49" s="439"/>
      <c r="R49" s="439"/>
      <c r="S49" s="439"/>
    </row>
    <row r="50" spans="1:19" ht="12.75" hidden="1">
      <c r="A50" s="327" t="s">
        <v>173</v>
      </c>
      <c r="B50" s="433">
        <v>558.1889397862311</v>
      </c>
      <c r="C50" s="45">
        <v>9.915680763448592</v>
      </c>
      <c r="D50" s="45">
        <v>8.880006270083868</v>
      </c>
      <c r="E50" s="45">
        <v>4.862591802890307</v>
      </c>
      <c r="F50" s="45">
        <v>4.992481203007529</v>
      </c>
      <c r="G50" s="45">
        <v>10.806503028371054</v>
      </c>
      <c r="H50" s="45">
        <v>13.699559172600885</v>
      </c>
      <c r="I50" s="45">
        <v>7.001044932079424</v>
      </c>
      <c r="J50" s="45">
        <v>11.498492640539098</v>
      </c>
      <c r="K50" s="45">
        <v>13.39867491649784</v>
      </c>
      <c r="L50" s="45">
        <v>10.121018071308413</v>
      </c>
      <c r="M50" s="45">
        <v>13.746988952570803</v>
      </c>
      <c r="N50" s="45">
        <v>9.899749373433593</v>
      </c>
      <c r="O50" s="45">
        <v>10.101498308361528</v>
      </c>
      <c r="P50" s="439"/>
      <c r="Q50" s="439"/>
      <c r="R50" s="439"/>
      <c r="S50" s="439"/>
    </row>
    <row r="51" spans="1:19" ht="12.75" hidden="1">
      <c r="A51" s="327" t="s">
        <v>174</v>
      </c>
      <c r="B51" s="433">
        <v>646.1528248024962</v>
      </c>
      <c r="C51" s="45">
        <v>8.415483152325251</v>
      </c>
      <c r="D51" s="45">
        <v>6.877579092159564</v>
      </c>
      <c r="E51" s="45">
        <v>6.856348272542505</v>
      </c>
      <c r="F51" s="45">
        <v>5.516051087331732</v>
      </c>
      <c r="G51" s="45">
        <v>6.998945147679308</v>
      </c>
      <c r="H51" s="45">
        <v>3.5015663069961676</v>
      </c>
      <c r="I51" s="45">
        <v>9.597958545984795</v>
      </c>
      <c r="J51" s="45">
        <v>0.9007930570103184</v>
      </c>
      <c r="K51" s="45">
        <v>12.2996130458817</v>
      </c>
      <c r="L51" s="45">
        <v>7.71355902473249</v>
      </c>
      <c r="M51" s="45">
        <v>7.6199189648412045</v>
      </c>
      <c r="N51" s="45">
        <v>9.498941425546931</v>
      </c>
      <c r="O51" s="45">
        <v>10.602230483271384</v>
      </c>
      <c r="P51" s="439"/>
      <c r="Q51" s="439"/>
      <c r="R51" s="439"/>
      <c r="S51" s="439"/>
    </row>
    <row r="52" spans="1:19" ht="12.75" hidden="1">
      <c r="A52" s="327" t="s">
        <v>175</v>
      </c>
      <c r="B52" s="433">
        <v>574.7527053043882</v>
      </c>
      <c r="C52" s="45">
        <v>7.099999999999994</v>
      </c>
      <c r="D52" s="45">
        <v>10.6</v>
      </c>
      <c r="E52" s="45">
        <v>2.4000000000000057</v>
      </c>
      <c r="F52" s="45">
        <v>6.3</v>
      </c>
      <c r="G52" s="45">
        <v>7.5</v>
      </c>
      <c r="H52" s="45">
        <v>7.2</v>
      </c>
      <c r="I52" s="45">
        <v>5.099999999999994</v>
      </c>
      <c r="J52" s="45">
        <v>17.8</v>
      </c>
      <c r="K52" s="45">
        <v>8.900000000000006</v>
      </c>
      <c r="L52" s="45">
        <v>4.2</v>
      </c>
      <c r="M52" s="45">
        <v>10.6</v>
      </c>
      <c r="N52" s="45">
        <v>6.5</v>
      </c>
      <c r="O52" s="45">
        <v>7</v>
      </c>
      <c r="P52" s="439"/>
      <c r="Q52" s="439"/>
      <c r="R52" s="439"/>
      <c r="S52" s="439"/>
    </row>
    <row r="53" spans="1:19" ht="12.75" hidden="1">
      <c r="A53" s="327" t="s">
        <v>176</v>
      </c>
      <c r="B53" s="433">
        <v>608.2453694483171</v>
      </c>
      <c r="C53" s="45">
        <v>8.8</v>
      </c>
      <c r="D53" s="45">
        <v>7.8</v>
      </c>
      <c r="E53" s="45">
        <v>8.2</v>
      </c>
      <c r="F53" s="45">
        <v>5.099999999999994</v>
      </c>
      <c r="G53" s="45">
        <v>9.599999999999994</v>
      </c>
      <c r="H53" s="45">
        <v>6.400000000000006</v>
      </c>
      <c r="I53" s="45">
        <v>7.3</v>
      </c>
      <c r="J53" s="45">
        <v>5.8</v>
      </c>
      <c r="K53" s="45">
        <v>8.8</v>
      </c>
      <c r="L53" s="45">
        <v>13.6</v>
      </c>
      <c r="M53" s="45">
        <v>9.8</v>
      </c>
      <c r="N53" s="45">
        <v>7.900000000000006</v>
      </c>
      <c r="O53" s="45">
        <v>5.7</v>
      </c>
      <c r="P53" s="439"/>
      <c r="Q53" s="439"/>
      <c r="R53" s="439"/>
      <c r="S53" s="439"/>
    </row>
    <row r="54" spans="1:19" ht="12.75" hidden="1">
      <c r="A54" s="327" t="s">
        <v>177</v>
      </c>
      <c r="B54" s="433">
        <v>604.527650534422</v>
      </c>
      <c r="C54" s="45">
        <v>7.7</v>
      </c>
      <c r="D54" s="45">
        <v>7.099999999999994</v>
      </c>
      <c r="E54" s="45">
        <v>7.599999999999994</v>
      </c>
      <c r="F54" s="45">
        <v>5.599999999999994</v>
      </c>
      <c r="G54" s="45">
        <v>6</v>
      </c>
      <c r="H54" s="45">
        <v>7.400000000000006</v>
      </c>
      <c r="I54" s="45">
        <v>6.599999999999994</v>
      </c>
      <c r="J54" s="45">
        <v>6.5</v>
      </c>
      <c r="K54" s="45">
        <v>11.3</v>
      </c>
      <c r="L54" s="45">
        <v>6.099999999999994</v>
      </c>
      <c r="M54" s="45">
        <v>10.8</v>
      </c>
      <c r="N54" s="45">
        <v>9.8</v>
      </c>
      <c r="O54" s="45">
        <v>5.599999999999994</v>
      </c>
      <c r="P54" s="439"/>
      <c r="Q54" s="439"/>
      <c r="R54" s="439"/>
      <c r="S54" s="439"/>
    </row>
    <row r="55" spans="1:19" ht="12.75" hidden="1">
      <c r="A55" s="327" t="s">
        <v>178</v>
      </c>
      <c r="B55" s="433">
        <v>701.4206997278098</v>
      </c>
      <c r="C55" s="45">
        <v>8.2</v>
      </c>
      <c r="D55" s="45">
        <v>9.099999999999994</v>
      </c>
      <c r="E55" s="45">
        <v>8.599999999999994</v>
      </c>
      <c r="F55" s="45">
        <v>3.7</v>
      </c>
      <c r="G55" s="45">
        <v>6.400000000000006</v>
      </c>
      <c r="H55" s="45">
        <v>5.599999999999994</v>
      </c>
      <c r="I55" s="45">
        <v>6.5</v>
      </c>
      <c r="J55" s="45">
        <v>8.2</v>
      </c>
      <c r="K55" s="45">
        <v>12.2</v>
      </c>
      <c r="L55" s="45">
        <v>15.9</v>
      </c>
      <c r="M55" s="45">
        <v>6</v>
      </c>
      <c r="N55" s="45">
        <v>9.2</v>
      </c>
      <c r="O55" s="45">
        <v>6.599999999999994</v>
      </c>
      <c r="P55" s="439"/>
      <c r="Q55" s="439"/>
      <c r="R55" s="439"/>
      <c r="S55" s="439"/>
    </row>
    <row r="56" spans="1:19" ht="12.75" hidden="1">
      <c r="A56" s="327" t="s">
        <v>179</v>
      </c>
      <c r="B56" s="433">
        <v>614.4526322777667</v>
      </c>
      <c r="C56" s="45">
        <v>7.099999999999994</v>
      </c>
      <c r="D56" s="45">
        <v>9.5</v>
      </c>
      <c r="E56" s="45">
        <v>8.3</v>
      </c>
      <c r="F56" s="45">
        <v>7.900000000000006</v>
      </c>
      <c r="G56" s="45">
        <v>8.099999999999994</v>
      </c>
      <c r="H56" s="45">
        <v>6.900000000000006</v>
      </c>
      <c r="I56" s="45">
        <v>8.5</v>
      </c>
      <c r="J56" s="45">
        <v>7.5</v>
      </c>
      <c r="K56" s="45">
        <v>5.099999999999994</v>
      </c>
      <c r="L56" s="45">
        <v>5.599999999999994</v>
      </c>
      <c r="M56" s="45">
        <v>6.599999999999994</v>
      </c>
      <c r="N56" s="45">
        <v>12.6</v>
      </c>
      <c r="O56" s="45">
        <v>9.3</v>
      </c>
      <c r="P56" s="439"/>
      <c r="Q56" s="439"/>
      <c r="R56" s="439"/>
      <c r="S56" s="439"/>
    </row>
    <row r="57" spans="1:19" ht="12.75" hidden="1">
      <c r="A57" s="327" t="s">
        <v>180</v>
      </c>
      <c r="B57" s="433">
        <v>650.5344220938724</v>
      </c>
      <c r="C57" s="45">
        <v>6.7</v>
      </c>
      <c r="D57" s="45">
        <v>10.1</v>
      </c>
      <c r="E57" s="45">
        <v>6.400000000000006</v>
      </c>
      <c r="F57" s="45">
        <v>7.2</v>
      </c>
      <c r="G57" s="45">
        <v>5</v>
      </c>
      <c r="H57" s="45">
        <v>4.900000000000006</v>
      </c>
      <c r="I57" s="45">
        <v>9.099999999999994</v>
      </c>
      <c r="J57" s="45">
        <v>4.900000000000006</v>
      </c>
      <c r="K57" s="45">
        <v>6.099999999999994</v>
      </c>
      <c r="L57" s="45">
        <v>5.099999999999994</v>
      </c>
      <c r="M57" s="45">
        <v>7.5</v>
      </c>
      <c r="N57" s="45">
        <v>15.2</v>
      </c>
      <c r="O57" s="45">
        <v>5.599999999999994</v>
      </c>
      <c r="P57" s="439"/>
      <c r="Q57" s="439"/>
      <c r="R57" s="439"/>
      <c r="S57" s="439"/>
    </row>
    <row r="58" spans="1:19" ht="12.75" hidden="1">
      <c r="A58" s="487" t="s">
        <v>181</v>
      </c>
      <c r="B58" s="433">
        <v>647.7461329084512</v>
      </c>
      <c r="C58" s="45">
        <v>6.8</v>
      </c>
      <c r="D58" s="45">
        <v>10.6</v>
      </c>
      <c r="E58" s="45">
        <v>6.099999999999994</v>
      </c>
      <c r="F58" s="45">
        <v>5.3</v>
      </c>
      <c r="G58" s="45">
        <v>7.8</v>
      </c>
      <c r="H58" s="45">
        <v>9.3</v>
      </c>
      <c r="I58" s="45">
        <v>7.400000000000006</v>
      </c>
      <c r="J58" s="45">
        <v>8.599999999999994</v>
      </c>
      <c r="K58" s="45">
        <v>5.3</v>
      </c>
      <c r="L58" s="45">
        <v>7.2</v>
      </c>
      <c r="M58" s="45">
        <v>6.400000000000006</v>
      </c>
      <c r="N58" s="45">
        <v>17.3</v>
      </c>
      <c r="O58" s="45">
        <v>10.3</v>
      </c>
      <c r="P58" s="439"/>
      <c r="Q58" s="439"/>
      <c r="R58" s="439"/>
      <c r="S58" s="439"/>
    </row>
    <row r="59" spans="1:19" ht="12.75" hidden="1">
      <c r="A59" s="487" t="s">
        <v>29</v>
      </c>
      <c r="B59" s="433">
        <v>760.9705901878775</v>
      </c>
      <c r="C59" s="45">
        <v>8</v>
      </c>
      <c r="D59" s="45">
        <v>10.6</v>
      </c>
      <c r="E59" s="45">
        <v>5.5</v>
      </c>
      <c r="F59" s="45">
        <v>7.5</v>
      </c>
      <c r="G59" s="45">
        <v>5.599999999999994</v>
      </c>
      <c r="H59" s="45">
        <v>5</v>
      </c>
      <c r="I59" s="45">
        <v>10.4</v>
      </c>
      <c r="J59" s="45">
        <v>5.900000000000006</v>
      </c>
      <c r="K59" s="45">
        <v>6.400000000000006</v>
      </c>
      <c r="L59" s="45">
        <v>9.3</v>
      </c>
      <c r="M59" s="45">
        <v>10</v>
      </c>
      <c r="N59" s="45">
        <v>17.2</v>
      </c>
      <c r="O59" s="45">
        <v>10.7</v>
      </c>
      <c r="P59" s="439"/>
      <c r="Q59" s="439"/>
      <c r="R59" s="439"/>
      <c r="S59" s="439"/>
    </row>
    <row r="60" spans="1:19" ht="12.75" hidden="1">
      <c r="A60" s="487" t="s">
        <v>30</v>
      </c>
      <c r="B60" s="433">
        <v>678.583283542455</v>
      </c>
      <c r="C60" s="45">
        <v>10</v>
      </c>
      <c r="D60" s="45">
        <v>8.3</v>
      </c>
      <c r="E60" s="45">
        <v>8.400000000000006</v>
      </c>
      <c r="F60" s="45">
        <v>7.3</v>
      </c>
      <c r="G60" s="45">
        <v>8.5</v>
      </c>
      <c r="H60" s="45">
        <v>3.8</v>
      </c>
      <c r="I60" s="45">
        <v>8.099999999999994</v>
      </c>
      <c r="J60" s="45">
        <v>7.2</v>
      </c>
      <c r="K60" s="45">
        <v>11.7</v>
      </c>
      <c r="L60" s="45">
        <v>12.4</v>
      </c>
      <c r="M60" s="45">
        <v>11.4</v>
      </c>
      <c r="N60" s="45">
        <v>16.4</v>
      </c>
      <c r="O60" s="45">
        <v>9.599999999999994</v>
      </c>
      <c r="P60" s="439"/>
      <c r="Q60" s="439"/>
      <c r="R60" s="439"/>
      <c r="S60" s="439"/>
    </row>
    <row r="61" spans="1:19" ht="12.75">
      <c r="A61" s="487" t="s">
        <v>31</v>
      </c>
      <c r="B61" s="433">
        <v>712.3083051185023</v>
      </c>
      <c r="C61" s="45">
        <v>9.5</v>
      </c>
      <c r="D61" s="45">
        <v>11.8</v>
      </c>
      <c r="E61" s="45">
        <v>8.7</v>
      </c>
      <c r="F61" s="45">
        <v>7.3</v>
      </c>
      <c r="G61" s="45">
        <v>10.6</v>
      </c>
      <c r="H61" s="45">
        <v>2.5</v>
      </c>
      <c r="I61" s="45">
        <v>3.9000000000000057</v>
      </c>
      <c r="J61" s="45">
        <v>0.7000000000000028</v>
      </c>
      <c r="K61" s="45">
        <v>13.2</v>
      </c>
      <c r="L61" s="45">
        <v>9.900000000000006</v>
      </c>
      <c r="M61" s="45">
        <v>10.8</v>
      </c>
      <c r="N61" s="45">
        <v>14.1</v>
      </c>
      <c r="O61" s="45">
        <v>10.6</v>
      </c>
      <c r="P61" s="439"/>
      <c r="Q61" s="439"/>
      <c r="R61" s="439"/>
      <c r="S61" s="439"/>
    </row>
    <row r="62" spans="1:19" ht="12.75">
      <c r="A62" s="487" t="s">
        <v>32</v>
      </c>
      <c r="B62" s="433">
        <v>704.5741220208457</v>
      </c>
      <c r="C62" s="45">
        <v>8.8</v>
      </c>
      <c r="D62" s="45">
        <v>11.2</v>
      </c>
      <c r="E62" s="45">
        <v>7.8</v>
      </c>
      <c r="F62" s="45">
        <v>8.599999999999994</v>
      </c>
      <c r="G62" s="45">
        <v>10.9</v>
      </c>
      <c r="H62" s="45">
        <v>2.5999999999999943</v>
      </c>
      <c r="I62" s="45">
        <v>6.8</v>
      </c>
      <c r="J62" s="45">
        <v>5.2</v>
      </c>
      <c r="K62" s="45">
        <v>7.400000000000006</v>
      </c>
      <c r="L62" s="45">
        <v>12</v>
      </c>
      <c r="M62" s="45">
        <v>6</v>
      </c>
      <c r="N62" s="45">
        <v>9.5</v>
      </c>
      <c r="O62" s="45">
        <v>9.2</v>
      </c>
      <c r="P62" s="439"/>
      <c r="Q62" s="439"/>
      <c r="R62" s="439"/>
      <c r="S62" s="439"/>
    </row>
    <row r="63" spans="1:19" ht="12.75">
      <c r="A63" s="487" t="s">
        <v>33</v>
      </c>
      <c r="B63" s="433">
        <v>796.355307707628</v>
      </c>
      <c r="C63" s="45">
        <v>4.64994547437297</v>
      </c>
      <c r="D63" s="45">
        <v>3.9001122334455687</v>
      </c>
      <c r="E63" s="45">
        <v>3.493812584721681</v>
      </c>
      <c r="F63" s="45">
        <v>7.177258310818743</v>
      </c>
      <c r="G63" s="45">
        <v>9</v>
      </c>
      <c r="H63" s="45">
        <v>2.602365787079151</v>
      </c>
      <c r="I63" s="45">
        <v>2.598399741372347</v>
      </c>
      <c r="J63" s="45">
        <v>1.4987575067301577</v>
      </c>
      <c r="K63" s="45">
        <v>3.6001374098248107</v>
      </c>
      <c r="L63" s="45">
        <v>2.522730183122036</v>
      </c>
      <c r="M63" s="45">
        <v>6.11001145952703</v>
      </c>
      <c r="N63" s="45">
        <v>7.698892245720046</v>
      </c>
      <c r="O63" s="45">
        <v>8.599088838268784</v>
      </c>
      <c r="P63" s="439"/>
      <c r="Q63" s="439"/>
      <c r="R63" s="439"/>
      <c r="S63" s="439"/>
    </row>
    <row r="64" spans="1:19" ht="53.25" customHeight="1">
      <c r="A64" s="497"/>
      <c r="B64" s="514" t="s">
        <v>671</v>
      </c>
      <c r="C64" s="514" t="s">
        <v>505</v>
      </c>
      <c r="D64" s="507" t="s">
        <v>673</v>
      </c>
      <c r="E64" s="507" t="s">
        <v>654</v>
      </c>
      <c r="F64" s="507" t="s">
        <v>335</v>
      </c>
      <c r="G64" s="509" t="s">
        <v>677</v>
      </c>
      <c r="H64" s="507" t="s">
        <v>655</v>
      </c>
      <c r="I64" s="507" t="s">
        <v>656</v>
      </c>
      <c r="J64" s="507" t="s">
        <v>657</v>
      </c>
      <c r="K64" s="507" t="s">
        <v>658</v>
      </c>
      <c r="L64" s="507" t="s">
        <v>659</v>
      </c>
      <c r="M64" s="507" t="s">
        <v>660</v>
      </c>
      <c r="N64" s="507" t="s">
        <v>674</v>
      </c>
      <c r="O64" s="507" t="s">
        <v>681</v>
      </c>
      <c r="P64" s="507" t="s">
        <v>661</v>
      </c>
      <c r="Q64" s="507" t="s">
        <v>675</v>
      </c>
      <c r="R64" s="507" t="s">
        <v>662</v>
      </c>
      <c r="S64" s="508" t="s">
        <v>663</v>
      </c>
    </row>
    <row r="65" spans="1:19" ht="14.25">
      <c r="A65" s="518" t="s">
        <v>690</v>
      </c>
      <c r="B65" s="517">
        <v>710.45</v>
      </c>
      <c r="C65" s="45">
        <v>4.7</v>
      </c>
      <c r="D65" s="45">
        <v>-1.0999999999999943</v>
      </c>
      <c r="E65" s="45">
        <v>3</v>
      </c>
      <c r="F65" s="519">
        <v>2.7</v>
      </c>
      <c r="G65" s="522">
        <v>1.2</v>
      </c>
      <c r="H65" s="519">
        <v>3.7</v>
      </c>
      <c r="I65" s="45">
        <v>-8.5</v>
      </c>
      <c r="J65" s="45">
        <v>3.9000000000000057</v>
      </c>
      <c r="K65" s="45">
        <v>-2.3</v>
      </c>
      <c r="L65" s="45">
        <v>-6</v>
      </c>
      <c r="M65" s="45">
        <v>9.099999999999994</v>
      </c>
      <c r="N65" s="45">
        <v>7.900000000000006</v>
      </c>
      <c r="O65" s="45">
        <v>11</v>
      </c>
      <c r="P65" s="45">
        <v>7.8</v>
      </c>
      <c r="Q65" s="45">
        <v>6.7</v>
      </c>
      <c r="R65" s="45">
        <v>8</v>
      </c>
      <c r="S65" s="45">
        <v>7.400000000000006</v>
      </c>
    </row>
    <row r="66" spans="1:19" ht="12.75">
      <c r="A66" s="518" t="s">
        <v>687</v>
      </c>
      <c r="B66" s="517">
        <v>732.5</v>
      </c>
      <c r="C66" s="45">
        <v>2.8</v>
      </c>
      <c r="D66" s="45">
        <v>4.9</v>
      </c>
      <c r="E66" s="45">
        <v>1.5</v>
      </c>
      <c r="F66" s="45">
        <v>2.2</v>
      </c>
      <c r="G66" s="539">
        <v>4.4</v>
      </c>
      <c r="H66" s="45">
        <v>1.1</v>
      </c>
      <c r="I66" s="45">
        <v>-6.7</v>
      </c>
      <c r="J66" s="45">
        <v>3.5</v>
      </c>
      <c r="K66" s="45">
        <v>3.8</v>
      </c>
      <c r="L66" s="45">
        <v>-1.9</v>
      </c>
      <c r="M66" s="45">
        <v>4.6</v>
      </c>
      <c r="N66" s="45">
        <v>7.1</v>
      </c>
      <c r="O66" s="45">
        <v>4.2</v>
      </c>
      <c r="P66" s="45">
        <v>7.5</v>
      </c>
      <c r="Q66" s="45">
        <v>4.9</v>
      </c>
      <c r="R66" s="45">
        <v>5.1</v>
      </c>
      <c r="S66" s="45">
        <v>6.7</v>
      </c>
    </row>
    <row r="67" spans="1:19" ht="12.75">
      <c r="A67" s="515" t="s">
        <v>36</v>
      </c>
      <c r="B67" s="516">
        <v>722.51</v>
      </c>
      <c r="C67" s="128">
        <v>2.5</v>
      </c>
      <c r="D67" s="128">
        <v>-0.3</v>
      </c>
      <c r="E67" s="128">
        <v>1.6</v>
      </c>
      <c r="F67" s="128">
        <v>0.5</v>
      </c>
      <c r="G67" s="540">
        <v>-3</v>
      </c>
      <c r="H67" s="128">
        <v>-1.4</v>
      </c>
      <c r="I67" s="128">
        <v>-4.3</v>
      </c>
      <c r="J67" s="128">
        <v>0.4</v>
      </c>
      <c r="K67" s="128">
        <v>-0.1</v>
      </c>
      <c r="L67" s="128">
        <v>-6.1</v>
      </c>
      <c r="M67" s="128">
        <v>3.7</v>
      </c>
      <c r="N67" s="128">
        <v>10.6</v>
      </c>
      <c r="O67" s="128">
        <v>4.1</v>
      </c>
      <c r="P67" s="128">
        <v>6.8</v>
      </c>
      <c r="Q67" s="128">
        <v>5.6</v>
      </c>
      <c r="R67" s="128">
        <v>9</v>
      </c>
      <c r="S67" s="128">
        <v>6.2</v>
      </c>
    </row>
    <row r="68" spans="1:19" ht="12.75" hidden="1">
      <c r="A68" s="327" t="s">
        <v>186</v>
      </c>
      <c r="B68" s="512">
        <v>435.25025102879107</v>
      </c>
      <c r="C68" s="267" t="s">
        <v>497</v>
      </c>
      <c r="D68" s="267" t="s">
        <v>497</v>
      </c>
      <c r="E68" s="45">
        <v>5.935398033853218</v>
      </c>
      <c r="F68" s="45">
        <v>5.964309571524012</v>
      </c>
      <c r="G68" s="45">
        <v>2.883590873103259</v>
      </c>
      <c r="H68" s="45">
        <v>-0.9552164743828371</v>
      </c>
      <c r="I68" s="45">
        <v>1.8695613786457272</v>
      </c>
      <c r="J68" s="267" t="s">
        <v>497</v>
      </c>
      <c r="K68" s="433">
        <v>9.96131528046422</v>
      </c>
      <c r="L68" s="267" t="s">
        <v>497</v>
      </c>
      <c r="M68" s="267" t="s">
        <v>497</v>
      </c>
      <c r="N68" s="267" t="s">
        <v>497</v>
      </c>
      <c r="O68" s="267" t="s">
        <v>497</v>
      </c>
      <c r="P68" s="439"/>
      <c r="Q68" s="439"/>
      <c r="R68" s="439"/>
      <c r="S68" s="439"/>
    </row>
    <row r="69" spans="1:19" ht="12.75" hidden="1">
      <c r="A69" s="327" t="s">
        <v>187</v>
      </c>
      <c r="B69" s="332">
        <v>417.83712432835995</v>
      </c>
      <c r="C69" s="267" t="s">
        <v>497</v>
      </c>
      <c r="D69" s="267" t="s">
        <v>497</v>
      </c>
      <c r="E69" s="45">
        <v>4.663454064977458</v>
      </c>
      <c r="F69" s="45">
        <v>4.29902795871331</v>
      </c>
      <c r="G69" s="45">
        <v>4.4619032106391785</v>
      </c>
      <c r="H69" s="45">
        <v>10.831268923754479</v>
      </c>
      <c r="I69" s="45">
        <v>9.834331081392804</v>
      </c>
      <c r="J69" s="267" t="s">
        <v>497</v>
      </c>
      <c r="K69" s="433">
        <v>10.574245503123365</v>
      </c>
      <c r="L69" s="267" t="s">
        <v>497</v>
      </c>
      <c r="M69" s="267" t="s">
        <v>497</v>
      </c>
      <c r="N69" s="267" t="s">
        <v>497</v>
      </c>
      <c r="O69" s="267" t="s">
        <v>497</v>
      </c>
      <c r="P69" s="439"/>
      <c r="Q69" s="439"/>
      <c r="R69" s="439"/>
      <c r="S69" s="439"/>
    </row>
    <row r="70" spans="1:19" ht="12.75" hidden="1">
      <c r="A70" s="327" t="s">
        <v>188</v>
      </c>
      <c r="B70" s="332">
        <v>438.79271228977217</v>
      </c>
      <c r="C70" s="267" t="s">
        <v>497</v>
      </c>
      <c r="D70" s="267" t="s">
        <v>497</v>
      </c>
      <c r="E70" s="45">
        <v>4.850718761518607</v>
      </c>
      <c r="F70" s="45">
        <v>4.4555388093443895</v>
      </c>
      <c r="G70" s="45">
        <v>4.423838955453888</v>
      </c>
      <c r="H70" s="45">
        <v>5.788846204795334</v>
      </c>
      <c r="I70" s="45">
        <v>0.5624472128531863</v>
      </c>
      <c r="J70" s="267" t="s">
        <v>497</v>
      </c>
      <c r="K70" s="433">
        <v>8.718395815169998</v>
      </c>
      <c r="L70" s="267" t="s">
        <v>497</v>
      </c>
      <c r="M70" s="267" t="s">
        <v>497</v>
      </c>
      <c r="N70" s="267" t="s">
        <v>497</v>
      </c>
      <c r="O70" s="267" t="s">
        <v>497</v>
      </c>
      <c r="P70" s="439"/>
      <c r="Q70" s="439"/>
      <c r="R70" s="439"/>
      <c r="S70" s="439"/>
    </row>
    <row r="71" spans="1:19" ht="12.75" hidden="1">
      <c r="A71" s="327" t="s">
        <v>189</v>
      </c>
      <c r="B71" s="332">
        <v>450.43351744271416</v>
      </c>
      <c r="C71" s="267" t="s">
        <v>497</v>
      </c>
      <c r="D71" s="267" t="s">
        <v>497</v>
      </c>
      <c r="E71" s="45">
        <v>8.43206084540003</v>
      </c>
      <c r="F71" s="45">
        <v>6.637168141592923</v>
      </c>
      <c r="G71" s="45">
        <v>5.234851445931838</v>
      </c>
      <c r="H71" s="45">
        <v>4.394595303686216</v>
      </c>
      <c r="I71" s="45">
        <v>2.1419651219275977</v>
      </c>
      <c r="J71" s="267" t="s">
        <v>497</v>
      </c>
      <c r="K71" s="433">
        <v>11.608660311830349</v>
      </c>
      <c r="L71" s="267" t="s">
        <v>497</v>
      </c>
      <c r="M71" s="267" t="s">
        <v>497</v>
      </c>
      <c r="N71" s="267" t="s">
        <v>497</v>
      </c>
      <c r="O71" s="267" t="s">
        <v>497</v>
      </c>
      <c r="P71" s="439"/>
      <c r="Q71" s="439"/>
      <c r="R71" s="439"/>
      <c r="S71" s="439"/>
    </row>
    <row r="72" spans="1:19" ht="12.75" hidden="1">
      <c r="A72" s="327" t="s">
        <v>190</v>
      </c>
      <c r="B72" s="332">
        <v>462.0153320037119</v>
      </c>
      <c r="C72" s="267" t="s">
        <v>497</v>
      </c>
      <c r="D72" s="267" t="s">
        <v>497</v>
      </c>
      <c r="E72" s="45">
        <v>7.440268268827737</v>
      </c>
      <c r="F72" s="45">
        <v>3.8713098815626523</v>
      </c>
      <c r="G72" s="45">
        <v>5.431175931057751</v>
      </c>
      <c r="H72" s="45">
        <v>3.9512508017960073</v>
      </c>
      <c r="I72" s="45">
        <v>5.4563271294807265</v>
      </c>
      <c r="J72" s="267" t="s">
        <v>497</v>
      </c>
      <c r="K72" s="433">
        <v>9.163894112541598</v>
      </c>
      <c r="L72" s="267" t="s">
        <v>497</v>
      </c>
      <c r="M72" s="267" t="s">
        <v>497</v>
      </c>
      <c r="N72" s="267" t="s">
        <v>497</v>
      </c>
      <c r="O72" s="267" t="s">
        <v>497</v>
      </c>
      <c r="P72" s="439"/>
      <c r="Q72" s="439"/>
      <c r="R72" s="439"/>
      <c r="S72" s="439"/>
    </row>
    <row r="73" spans="1:19" ht="12.75" hidden="1">
      <c r="A73" s="327" t="s">
        <v>191</v>
      </c>
      <c r="B73" s="332">
        <v>476.0734055062253</v>
      </c>
      <c r="C73" s="267" t="s">
        <v>497</v>
      </c>
      <c r="D73" s="267" t="s">
        <v>497</v>
      </c>
      <c r="E73" s="45">
        <v>10.072972788651711</v>
      </c>
      <c r="F73" s="45">
        <v>4.400566672569511</v>
      </c>
      <c r="G73" s="45">
        <v>5.352928163944711</v>
      </c>
      <c r="H73" s="45">
        <v>4.336895034569437</v>
      </c>
      <c r="I73" s="45">
        <v>-4.6495587685161865</v>
      </c>
      <c r="J73" s="267" t="s">
        <v>497</v>
      </c>
      <c r="K73" s="433">
        <v>8.335662381218569</v>
      </c>
      <c r="L73" s="267" t="s">
        <v>497</v>
      </c>
      <c r="M73" s="267" t="s">
        <v>497</v>
      </c>
      <c r="N73" s="267" t="s">
        <v>497</v>
      </c>
      <c r="O73" s="267" t="s">
        <v>497</v>
      </c>
      <c r="P73" s="439"/>
      <c r="Q73" s="439"/>
      <c r="R73" s="439"/>
      <c r="S73" s="439"/>
    </row>
    <row r="74" spans="1:19" ht="12.75" hidden="1">
      <c r="A74" s="327" t="s">
        <v>192</v>
      </c>
      <c r="B74" s="332">
        <v>468.48118723959766</v>
      </c>
      <c r="C74" s="267" t="s">
        <v>497</v>
      </c>
      <c r="D74" s="267" t="s">
        <v>497</v>
      </c>
      <c r="E74" s="45">
        <v>4.95640832017574</v>
      </c>
      <c r="F74" s="45">
        <v>5.135363790186133</v>
      </c>
      <c r="G74" s="45">
        <v>4.144980138361106</v>
      </c>
      <c r="H74" s="45">
        <v>5.626762368623432</v>
      </c>
      <c r="I74" s="45">
        <v>14.244587245942768</v>
      </c>
      <c r="J74" s="267" t="s">
        <v>497</v>
      </c>
      <c r="K74" s="433">
        <v>8.54107353655995</v>
      </c>
      <c r="L74" s="267" t="s">
        <v>497</v>
      </c>
      <c r="M74" s="267" t="s">
        <v>497</v>
      </c>
      <c r="N74" s="267" t="s">
        <v>497</v>
      </c>
      <c r="O74" s="267" t="s">
        <v>497</v>
      </c>
      <c r="P74" s="439"/>
      <c r="Q74" s="439"/>
      <c r="R74" s="439"/>
      <c r="S74" s="439"/>
    </row>
    <row r="75" spans="1:19" ht="12.75" hidden="1">
      <c r="A75" s="327" t="s">
        <v>193</v>
      </c>
      <c r="B75" s="332">
        <v>452.1512229726948</v>
      </c>
      <c r="C75" s="267" t="s">
        <v>497</v>
      </c>
      <c r="D75" s="267" t="s">
        <v>497</v>
      </c>
      <c r="E75" s="45">
        <v>4.518608126378695</v>
      </c>
      <c r="F75" s="45">
        <v>0.3407155025553692</v>
      </c>
      <c r="G75" s="45">
        <v>2.9559914510181926</v>
      </c>
      <c r="H75" s="45">
        <v>7.7888133821223136</v>
      </c>
      <c r="I75" s="45">
        <v>9.789566341877446</v>
      </c>
      <c r="J75" s="267" t="s">
        <v>497</v>
      </c>
      <c r="K75" s="433">
        <v>8.169633359336231</v>
      </c>
      <c r="L75" s="267" t="s">
        <v>497</v>
      </c>
      <c r="M75" s="267" t="s">
        <v>497</v>
      </c>
      <c r="N75" s="267" t="s">
        <v>497</v>
      </c>
      <c r="O75" s="267" t="s">
        <v>497</v>
      </c>
      <c r="P75" s="439"/>
      <c r="Q75" s="439"/>
      <c r="R75" s="439"/>
      <c r="S75" s="439"/>
    </row>
    <row r="76" spans="1:19" ht="12.75" hidden="1">
      <c r="A76" s="327" t="s">
        <v>194</v>
      </c>
      <c r="B76" s="332">
        <v>462.30867644195416</v>
      </c>
      <c r="C76" s="267" t="s">
        <v>497</v>
      </c>
      <c r="D76" s="267" t="s">
        <v>497</v>
      </c>
      <c r="E76" s="45">
        <v>9.137606713934304</v>
      </c>
      <c r="F76" s="45">
        <v>7.71040250914794</v>
      </c>
      <c r="G76" s="45">
        <v>8.07279633216946</v>
      </c>
      <c r="H76" s="45">
        <v>6.100131752305657</v>
      </c>
      <c r="I76" s="45">
        <v>9.545256629185303</v>
      </c>
      <c r="J76" s="267" t="s">
        <v>497</v>
      </c>
      <c r="K76" s="433">
        <v>10.5270685832797</v>
      </c>
      <c r="L76" s="267" t="s">
        <v>497</v>
      </c>
      <c r="M76" s="267" t="s">
        <v>497</v>
      </c>
      <c r="N76" s="267" t="s">
        <v>497</v>
      </c>
      <c r="O76" s="267" t="s">
        <v>497</v>
      </c>
      <c r="P76" s="439"/>
      <c r="Q76" s="439"/>
      <c r="R76" s="439"/>
      <c r="S76" s="439"/>
    </row>
    <row r="77" spans="1:19" ht="12.75" hidden="1">
      <c r="A77" s="327" t="s">
        <v>195</v>
      </c>
      <c r="B77" s="332">
        <v>481.42282384181897</v>
      </c>
      <c r="C77" s="267" t="s">
        <v>497</v>
      </c>
      <c r="D77" s="267" t="s">
        <v>497</v>
      </c>
      <c r="E77" s="45">
        <v>10.9431096382215</v>
      </c>
      <c r="F77" s="45">
        <v>4.126333059885141</v>
      </c>
      <c r="G77" s="45">
        <v>5.779419171738127</v>
      </c>
      <c r="H77" s="45">
        <v>2.370773416245626</v>
      </c>
      <c r="I77" s="45">
        <v>8.909836114110334</v>
      </c>
      <c r="J77" s="267" t="s">
        <v>497</v>
      </c>
      <c r="K77" s="433">
        <v>10.579188028266586</v>
      </c>
      <c r="L77" s="267" t="s">
        <v>497</v>
      </c>
      <c r="M77" s="267" t="s">
        <v>497</v>
      </c>
      <c r="N77" s="267" t="s">
        <v>497</v>
      </c>
      <c r="O77" s="267" t="s">
        <v>497</v>
      </c>
      <c r="P77" s="439"/>
      <c r="Q77" s="439"/>
      <c r="R77" s="439"/>
      <c r="S77" s="439"/>
    </row>
    <row r="78" spans="1:19" ht="12.75" hidden="1">
      <c r="A78" s="327" t="s">
        <v>196</v>
      </c>
      <c r="B78" s="332">
        <v>530.7020825026891</v>
      </c>
      <c r="C78" s="267" t="s">
        <v>497</v>
      </c>
      <c r="D78" s="267" t="s">
        <v>497</v>
      </c>
      <c r="E78" s="45">
        <v>8.678584370093006</v>
      </c>
      <c r="F78" s="45">
        <v>1.6670455406531772</v>
      </c>
      <c r="G78" s="45">
        <v>5.209614922547189</v>
      </c>
      <c r="H78" s="45">
        <v>-2.9911166085685323</v>
      </c>
      <c r="I78" s="45">
        <v>0.4540274607307566</v>
      </c>
      <c r="J78" s="267" t="s">
        <v>497</v>
      </c>
      <c r="K78" s="433">
        <v>6.82920761288716</v>
      </c>
      <c r="L78" s="267" t="s">
        <v>497</v>
      </c>
      <c r="M78" s="267" t="s">
        <v>497</v>
      </c>
      <c r="N78" s="267" t="s">
        <v>497</v>
      </c>
      <c r="O78" s="267" t="s">
        <v>497</v>
      </c>
      <c r="P78" s="439"/>
      <c r="Q78" s="439"/>
      <c r="R78" s="439"/>
      <c r="S78" s="439"/>
    </row>
    <row r="79" spans="1:19" ht="12.75" hidden="1">
      <c r="A79" s="327" t="s">
        <v>197</v>
      </c>
      <c r="B79" s="332">
        <v>528.4478373721889</v>
      </c>
      <c r="C79" s="267" t="s">
        <v>497</v>
      </c>
      <c r="D79" s="267" t="s">
        <v>497</v>
      </c>
      <c r="E79" s="45">
        <v>7.218736410511269</v>
      </c>
      <c r="F79" s="45">
        <v>-1.1552988224838998</v>
      </c>
      <c r="G79" s="45">
        <v>6.45924786877589</v>
      </c>
      <c r="H79" s="45">
        <v>0.43088785576594546</v>
      </c>
      <c r="I79" s="45">
        <v>5.424718259983607</v>
      </c>
      <c r="J79" s="267" t="s">
        <v>497</v>
      </c>
      <c r="K79" s="433">
        <v>4.9688375550345825</v>
      </c>
      <c r="L79" s="267" t="s">
        <v>497</v>
      </c>
      <c r="M79" s="267" t="s">
        <v>497</v>
      </c>
      <c r="N79" s="267" t="s">
        <v>497</v>
      </c>
      <c r="O79" s="267" t="s">
        <v>497</v>
      </c>
      <c r="P79" s="439"/>
      <c r="Q79" s="439"/>
      <c r="R79" s="439"/>
      <c r="S79" s="439"/>
    </row>
    <row r="80" spans="1:19" ht="12.75" hidden="1">
      <c r="A80" s="327" t="s">
        <v>198</v>
      </c>
      <c r="B80" s="332">
        <v>483.2627123766117</v>
      </c>
      <c r="C80" s="267" t="s">
        <v>497</v>
      </c>
      <c r="D80" s="267" t="s">
        <v>497</v>
      </c>
      <c r="E80" s="45">
        <v>9.593915713089586</v>
      </c>
      <c r="F80" s="45">
        <v>8.276296829971173</v>
      </c>
      <c r="G80" s="45">
        <v>18.774291966447535</v>
      </c>
      <c r="H80" s="45">
        <v>10.55861723446894</v>
      </c>
      <c r="I80" s="45">
        <v>16.484840071447977</v>
      </c>
      <c r="J80" s="267" t="s">
        <v>497</v>
      </c>
      <c r="K80" s="433">
        <v>7.983221703538334</v>
      </c>
      <c r="L80" s="267" t="s">
        <v>497</v>
      </c>
      <c r="M80" s="267" t="s">
        <v>497</v>
      </c>
      <c r="N80" s="267" t="s">
        <v>497</v>
      </c>
      <c r="O80" s="267" t="s">
        <v>497</v>
      </c>
      <c r="P80" s="439"/>
      <c r="Q80" s="439"/>
      <c r="R80" s="439"/>
      <c r="S80" s="439"/>
    </row>
    <row r="81" spans="1:19" ht="12.75" hidden="1">
      <c r="A81" s="327" t="s">
        <v>199</v>
      </c>
      <c r="B81" s="332">
        <v>462.29843844622343</v>
      </c>
      <c r="C81" s="267" t="s">
        <v>497</v>
      </c>
      <c r="D81" s="267" t="s">
        <v>497</v>
      </c>
      <c r="E81" s="45">
        <v>9.95098767265705</v>
      </c>
      <c r="F81" s="45">
        <v>10.136433512682544</v>
      </c>
      <c r="G81" s="45">
        <v>12.35776065506326</v>
      </c>
      <c r="H81" s="45">
        <v>9.94660375015522</v>
      </c>
      <c r="I81" s="45">
        <v>8.075165671763429</v>
      </c>
      <c r="J81" s="267" t="s">
        <v>497</v>
      </c>
      <c r="K81" s="433">
        <v>8.902804247209374</v>
      </c>
      <c r="L81" s="267" t="s">
        <v>497</v>
      </c>
      <c r="M81" s="267" t="s">
        <v>497</v>
      </c>
      <c r="N81" s="267" t="s">
        <v>497</v>
      </c>
      <c r="O81" s="267" t="s">
        <v>497</v>
      </c>
      <c r="P81" s="439"/>
      <c r="Q81" s="439"/>
      <c r="R81" s="439"/>
      <c r="S81" s="439"/>
    </row>
    <row r="82" spans="1:19" ht="12.75" hidden="1">
      <c r="A82" s="327" t="s">
        <v>200</v>
      </c>
      <c r="B82" s="332">
        <v>489.43152503217334</v>
      </c>
      <c r="C82" s="267" t="s">
        <v>497</v>
      </c>
      <c r="D82" s="267" t="s">
        <v>497</v>
      </c>
      <c r="E82" s="45">
        <v>12.845391267665036</v>
      </c>
      <c r="F82" s="45">
        <v>8.215348543601777</v>
      </c>
      <c r="G82" s="45">
        <v>18.813322461455797</v>
      </c>
      <c r="H82" s="45">
        <v>7.738542449286243</v>
      </c>
      <c r="I82" s="45">
        <v>8.913757591952589</v>
      </c>
      <c r="J82" s="267" t="s">
        <v>497</v>
      </c>
      <c r="K82" s="433">
        <v>7.598235765837998</v>
      </c>
      <c r="L82" s="267" t="s">
        <v>497</v>
      </c>
      <c r="M82" s="267" t="s">
        <v>497</v>
      </c>
      <c r="N82" s="267" t="s">
        <v>497</v>
      </c>
      <c r="O82" s="267" t="s">
        <v>497</v>
      </c>
      <c r="P82" s="439"/>
      <c r="Q82" s="439"/>
      <c r="R82" s="439"/>
      <c r="S82" s="439"/>
    </row>
    <row r="83" spans="1:19" ht="12.75" hidden="1">
      <c r="A83" s="327" t="s">
        <v>201</v>
      </c>
      <c r="B83" s="332">
        <v>493.6667066849538</v>
      </c>
      <c r="C83" s="267" t="s">
        <v>497</v>
      </c>
      <c r="D83" s="267" t="s">
        <v>497</v>
      </c>
      <c r="E83" s="45">
        <v>9.287111350913875</v>
      </c>
      <c r="F83" s="45">
        <v>9.171853388658363</v>
      </c>
      <c r="G83" s="45">
        <v>14.220742538040625</v>
      </c>
      <c r="H83" s="45">
        <v>8.51972857501886</v>
      </c>
      <c r="I83" s="45">
        <v>11.72514976014898</v>
      </c>
      <c r="J83" s="267" t="s">
        <v>497</v>
      </c>
      <c r="K83" s="433">
        <v>6.541313559322035</v>
      </c>
      <c r="L83" s="267" t="s">
        <v>497</v>
      </c>
      <c r="M83" s="267" t="s">
        <v>497</v>
      </c>
      <c r="N83" s="267" t="s">
        <v>497</v>
      </c>
      <c r="O83" s="267" t="s">
        <v>497</v>
      </c>
      <c r="P83" s="439"/>
      <c r="Q83" s="439"/>
      <c r="R83" s="439"/>
      <c r="S83" s="439"/>
    </row>
    <row r="84" spans="1:19" ht="12.75" hidden="1">
      <c r="A84" s="327" t="s">
        <v>202</v>
      </c>
      <c r="B84" s="332">
        <v>498.03313054973904</v>
      </c>
      <c r="C84" s="267" t="s">
        <v>497</v>
      </c>
      <c r="D84" s="267" t="s">
        <v>497</v>
      </c>
      <c r="E84" s="45">
        <v>6.58690422004031</v>
      </c>
      <c r="F84" s="45">
        <v>8.211368277739965</v>
      </c>
      <c r="G84" s="45">
        <v>12.577450592525935</v>
      </c>
      <c r="H84" s="45">
        <v>6.330988522769346</v>
      </c>
      <c r="I84" s="45">
        <v>10.228519244949695</v>
      </c>
      <c r="J84" s="267" t="s">
        <v>497</v>
      </c>
      <c r="K84" s="433">
        <v>6.181673623534081</v>
      </c>
      <c r="L84" s="267" t="s">
        <v>497</v>
      </c>
      <c r="M84" s="267" t="s">
        <v>497</v>
      </c>
      <c r="N84" s="267" t="s">
        <v>497</v>
      </c>
      <c r="O84" s="267" t="s">
        <v>497</v>
      </c>
      <c r="P84" s="439"/>
      <c r="Q84" s="439"/>
      <c r="R84" s="439"/>
      <c r="S84" s="439"/>
    </row>
    <row r="85" spans="1:19" ht="12.75" hidden="1">
      <c r="A85" s="327" t="s">
        <v>203</v>
      </c>
      <c r="B85" s="332">
        <v>525.9723708582127</v>
      </c>
      <c r="C85" s="267" t="s">
        <v>497</v>
      </c>
      <c r="D85" s="267" t="s">
        <v>497</v>
      </c>
      <c r="E85" s="45">
        <v>9.0272614622057</v>
      </c>
      <c r="F85" s="45">
        <v>6.793316936646605</v>
      </c>
      <c r="G85" s="45">
        <v>14.791551896571022</v>
      </c>
      <c r="H85" s="45">
        <v>4.096385542168662</v>
      </c>
      <c r="I85" s="45">
        <v>16.488459783340062</v>
      </c>
      <c r="J85" s="267" t="s">
        <v>497</v>
      </c>
      <c r="K85" s="433">
        <v>15.001612383102227</v>
      </c>
      <c r="L85" s="267" t="s">
        <v>497</v>
      </c>
      <c r="M85" s="267" t="s">
        <v>497</v>
      </c>
      <c r="N85" s="267" t="s">
        <v>497</v>
      </c>
      <c r="O85" s="267" t="s">
        <v>497</v>
      </c>
      <c r="P85" s="439"/>
      <c r="Q85" s="439"/>
      <c r="R85" s="439"/>
      <c r="S85" s="439"/>
    </row>
    <row r="86" spans="1:19" ht="12.75" hidden="1">
      <c r="A86" s="327" t="s">
        <v>204</v>
      </c>
      <c r="B86" s="332">
        <v>511.94057144501863</v>
      </c>
      <c r="C86" s="267" t="s">
        <v>497</v>
      </c>
      <c r="D86" s="267" t="s">
        <v>497</v>
      </c>
      <c r="E86" s="45">
        <v>11.289162142716975</v>
      </c>
      <c r="F86" s="45">
        <v>7.194013036131011</v>
      </c>
      <c r="G86" s="45">
        <v>14.087982741830345</v>
      </c>
      <c r="H86" s="45">
        <v>8.227156898434657</v>
      </c>
      <c r="I86" s="45">
        <v>3.0744787037517938</v>
      </c>
      <c r="J86" s="267" t="s">
        <v>497</v>
      </c>
      <c r="K86" s="433">
        <v>2.9812551980039643</v>
      </c>
      <c r="L86" s="267" t="s">
        <v>497</v>
      </c>
      <c r="M86" s="267" t="s">
        <v>497</v>
      </c>
      <c r="N86" s="267" t="s">
        <v>497</v>
      </c>
      <c r="O86" s="267" t="s">
        <v>497</v>
      </c>
      <c r="P86" s="439"/>
      <c r="Q86" s="439"/>
      <c r="R86" s="439"/>
      <c r="S86" s="439"/>
    </row>
    <row r="87" spans="1:19" ht="12.75" hidden="1">
      <c r="A87" s="327" t="s">
        <v>205</v>
      </c>
      <c r="B87" s="332">
        <v>506.30295543837843</v>
      </c>
      <c r="C87" s="267" t="s">
        <v>497</v>
      </c>
      <c r="D87" s="267" t="s">
        <v>497</v>
      </c>
      <c r="E87" s="45">
        <v>14.106753812636171</v>
      </c>
      <c r="F87" s="45">
        <v>13.251273344651949</v>
      </c>
      <c r="G87" s="45">
        <v>14.564594297330686</v>
      </c>
      <c r="H87" s="45">
        <v>8.82638215324927</v>
      </c>
      <c r="I87" s="45">
        <v>5.946245950414152</v>
      </c>
      <c r="J87" s="267" t="s">
        <v>497</v>
      </c>
      <c r="K87" s="433">
        <v>5.913590769029042</v>
      </c>
      <c r="L87" s="267" t="s">
        <v>497</v>
      </c>
      <c r="M87" s="267" t="s">
        <v>497</v>
      </c>
      <c r="N87" s="267" t="s">
        <v>497</v>
      </c>
      <c r="O87" s="267" t="s">
        <v>497</v>
      </c>
      <c r="P87" s="439"/>
      <c r="Q87" s="439"/>
      <c r="R87" s="439"/>
      <c r="S87" s="439"/>
    </row>
    <row r="88" spans="1:19" ht="12.75" hidden="1">
      <c r="A88" s="327" t="s">
        <v>206</v>
      </c>
      <c r="B88" s="332">
        <v>511.7752785973938</v>
      </c>
      <c r="C88" s="267" t="s">
        <v>497</v>
      </c>
      <c r="D88" s="267" t="s">
        <v>497</v>
      </c>
      <c r="E88" s="45">
        <v>11.885979449784557</v>
      </c>
      <c r="F88" s="45">
        <v>7.085658820674595</v>
      </c>
      <c r="G88" s="45">
        <v>14.677282053721811</v>
      </c>
      <c r="H88" s="45">
        <v>11.051781944616906</v>
      </c>
      <c r="I88" s="45">
        <v>12.358923081627296</v>
      </c>
      <c r="J88" s="267" t="s">
        <v>497</v>
      </c>
      <c r="K88" s="433">
        <v>5.163377547719179</v>
      </c>
      <c r="L88" s="267" t="s">
        <v>497</v>
      </c>
      <c r="M88" s="267" t="s">
        <v>497</v>
      </c>
      <c r="N88" s="267" t="s">
        <v>497</v>
      </c>
      <c r="O88" s="267" t="s">
        <v>497</v>
      </c>
      <c r="P88" s="439"/>
      <c r="Q88" s="439"/>
      <c r="R88" s="439"/>
      <c r="S88" s="439"/>
    </row>
    <row r="89" spans="1:19" ht="12.75" hidden="1">
      <c r="A89" s="327" t="s">
        <v>207</v>
      </c>
      <c r="B89" s="332">
        <v>518.2333441870217</v>
      </c>
      <c r="C89" s="267" t="s">
        <v>497</v>
      </c>
      <c r="D89" s="267" t="s">
        <v>497</v>
      </c>
      <c r="E89" s="45">
        <v>7.442902483041891</v>
      </c>
      <c r="F89" s="45">
        <v>5.499093988812746</v>
      </c>
      <c r="G89" s="45">
        <v>16.033960830730436</v>
      </c>
      <c r="H89" s="45">
        <v>11.250316375601116</v>
      </c>
      <c r="I89" s="45">
        <v>3.3413918208527633</v>
      </c>
      <c r="J89" s="267" t="s">
        <v>497</v>
      </c>
      <c r="K89" s="433">
        <v>3.5586742685295434</v>
      </c>
      <c r="L89" s="267" t="s">
        <v>497</v>
      </c>
      <c r="M89" s="267" t="s">
        <v>497</v>
      </c>
      <c r="N89" s="267" t="s">
        <v>497</v>
      </c>
      <c r="O89" s="267" t="s">
        <v>497</v>
      </c>
      <c r="P89" s="439"/>
      <c r="Q89" s="439"/>
      <c r="R89" s="439"/>
      <c r="S89" s="439"/>
    </row>
    <row r="90" spans="1:19" ht="12.75" hidden="1">
      <c r="A90" s="327" t="s">
        <v>208</v>
      </c>
      <c r="B90" s="332">
        <v>595.1229619627543</v>
      </c>
      <c r="C90" s="267" t="s">
        <v>497</v>
      </c>
      <c r="D90" s="267" t="s">
        <v>497</v>
      </c>
      <c r="E90" s="45">
        <v>12.014448457904976</v>
      </c>
      <c r="F90" s="45">
        <v>11.872996944175298</v>
      </c>
      <c r="G90" s="45">
        <v>19.260252758947914</v>
      </c>
      <c r="H90" s="45">
        <v>9.655732004172933</v>
      </c>
      <c r="I90" s="45">
        <v>7.458979568357066</v>
      </c>
      <c r="J90" s="267" t="s">
        <v>497</v>
      </c>
      <c r="K90" s="433">
        <v>11.021192361434544</v>
      </c>
      <c r="L90" s="267" t="s">
        <v>497</v>
      </c>
      <c r="M90" s="267" t="s">
        <v>497</v>
      </c>
      <c r="N90" s="267" t="s">
        <v>497</v>
      </c>
      <c r="O90" s="267" t="s">
        <v>497</v>
      </c>
      <c r="P90" s="439"/>
      <c r="Q90" s="439"/>
      <c r="R90" s="439"/>
      <c r="S90" s="439"/>
    </row>
    <row r="91" spans="1:19" ht="12.75" hidden="1">
      <c r="A91" s="327" t="s">
        <v>209</v>
      </c>
      <c r="B91" s="332">
        <v>583.1328397582845</v>
      </c>
      <c r="C91" s="267" t="s">
        <v>497</v>
      </c>
      <c r="D91" s="267" t="s">
        <v>497</v>
      </c>
      <c r="E91" s="45">
        <v>8.181238773973007</v>
      </c>
      <c r="F91" s="45">
        <v>12.886791039184843</v>
      </c>
      <c r="G91" s="45">
        <v>13.485147466760864</v>
      </c>
      <c r="H91" s="45">
        <v>15.569605961386486</v>
      </c>
      <c r="I91" s="45">
        <v>9.624909010706162</v>
      </c>
      <c r="J91" s="267" t="s">
        <v>497</v>
      </c>
      <c r="K91" s="433">
        <v>7.163089661183136</v>
      </c>
      <c r="L91" s="267" t="s">
        <v>497</v>
      </c>
      <c r="M91" s="267" t="s">
        <v>497</v>
      </c>
      <c r="N91" s="267" t="s">
        <v>497</v>
      </c>
      <c r="O91" s="267" t="s">
        <v>497</v>
      </c>
      <c r="P91" s="439"/>
      <c r="Q91" s="439"/>
      <c r="R91" s="439"/>
      <c r="S91" s="439"/>
    </row>
    <row r="92" spans="1:19" ht="12.75" hidden="1">
      <c r="A92" s="327" t="s">
        <v>210</v>
      </c>
      <c r="B92" s="332">
        <v>520.8400721066429</v>
      </c>
      <c r="C92" s="267" t="s">
        <v>497</v>
      </c>
      <c r="D92" s="267" t="s">
        <v>497</v>
      </c>
      <c r="E92" s="45">
        <v>8.072833768383532</v>
      </c>
      <c r="F92" s="45">
        <v>3.9091740830075707</v>
      </c>
      <c r="G92" s="45">
        <v>6.842113258640552</v>
      </c>
      <c r="H92" s="45">
        <v>6.967259544579136</v>
      </c>
      <c r="I92" s="45">
        <v>5.181603444024873</v>
      </c>
      <c r="J92" s="267" t="s">
        <v>497</v>
      </c>
      <c r="K92" s="433">
        <v>11.127122360754356</v>
      </c>
      <c r="L92" s="267" t="s">
        <v>497</v>
      </c>
      <c r="M92" s="267" t="s">
        <v>497</v>
      </c>
      <c r="N92" s="267" t="s">
        <v>497</v>
      </c>
      <c r="O92" s="267" t="s">
        <v>497</v>
      </c>
      <c r="P92" s="439"/>
      <c r="Q92" s="439"/>
      <c r="R92" s="439"/>
      <c r="S92" s="439"/>
    </row>
    <row r="93" spans="1:19" ht="12.75" hidden="1">
      <c r="A93" s="327" t="s">
        <v>211</v>
      </c>
      <c r="B93" s="332">
        <v>529.8764693276748</v>
      </c>
      <c r="C93" s="267" t="s">
        <v>497</v>
      </c>
      <c r="D93" s="267" t="s">
        <v>497</v>
      </c>
      <c r="E93" s="45">
        <v>19.748750506551403</v>
      </c>
      <c r="F93" s="45">
        <v>6.124051295472398</v>
      </c>
      <c r="G93" s="45">
        <v>16.193216905759726</v>
      </c>
      <c r="H93" s="45">
        <v>9.645358030268795</v>
      </c>
      <c r="I93" s="45">
        <v>17.3666356876129</v>
      </c>
      <c r="J93" s="267" t="s">
        <v>497</v>
      </c>
      <c r="K93" s="433">
        <v>11.49375</v>
      </c>
      <c r="L93" s="267" t="s">
        <v>497</v>
      </c>
      <c r="M93" s="267" t="s">
        <v>497</v>
      </c>
      <c r="N93" s="267" t="s">
        <v>497</v>
      </c>
      <c r="O93" s="267" t="s">
        <v>497</v>
      </c>
      <c r="P93" s="439"/>
      <c r="Q93" s="439"/>
      <c r="R93" s="439"/>
      <c r="S93" s="439"/>
    </row>
    <row r="94" spans="1:19" ht="12.75" hidden="1">
      <c r="A94" s="327" t="s">
        <v>212</v>
      </c>
      <c r="B94" s="332">
        <v>534.5234981284544</v>
      </c>
      <c r="C94" s="267" t="s">
        <v>497</v>
      </c>
      <c r="D94" s="267" t="s">
        <v>497</v>
      </c>
      <c r="E94" s="45">
        <v>9.202492211837992</v>
      </c>
      <c r="F94" s="45">
        <v>7.1499999999999915</v>
      </c>
      <c r="G94" s="45">
        <v>4.093319808740887</v>
      </c>
      <c r="H94" s="45">
        <v>14.400278940027889</v>
      </c>
      <c r="I94" s="45">
        <v>15.780768472281054</v>
      </c>
      <c r="J94" s="267" t="s">
        <v>497</v>
      </c>
      <c r="K94" s="433">
        <v>14.042606049313704</v>
      </c>
      <c r="L94" s="267" t="s">
        <v>497</v>
      </c>
      <c r="M94" s="267" t="s">
        <v>497</v>
      </c>
      <c r="N94" s="267" t="s">
        <v>497</v>
      </c>
      <c r="O94" s="267" t="s">
        <v>497</v>
      </c>
      <c r="P94" s="439"/>
      <c r="Q94" s="439"/>
      <c r="R94" s="439"/>
      <c r="S94" s="439"/>
    </row>
    <row r="95" spans="1:19" ht="12.75" hidden="1">
      <c r="A95" s="327" t="s">
        <v>213</v>
      </c>
      <c r="B95" s="332">
        <v>524.2026337761815</v>
      </c>
      <c r="C95" s="267" t="s">
        <v>497</v>
      </c>
      <c r="D95" s="267" t="s">
        <v>497</v>
      </c>
      <c r="E95" s="45">
        <v>4.103924956800782</v>
      </c>
      <c r="F95" s="45">
        <v>5.479452054794521</v>
      </c>
      <c r="G95" s="45">
        <v>6.557619174678294</v>
      </c>
      <c r="H95" s="45">
        <v>13.617415470125053</v>
      </c>
      <c r="I95" s="45">
        <v>11.531029266000473</v>
      </c>
      <c r="J95" s="267" t="s">
        <v>497</v>
      </c>
      <c r="K95" s="433">
        <v>14.634601043997009</v>
      </c>
      <c r="L95" s="267" t="s">
        <v>497</v>
      </c>
      <c r="M95" s="267" t="s">
        <v>497</v>
      </c>
      <c r="N95" s="267" t="s">
        <v>497</v>
      </c>
      <c r="O95" s="267" t="s">
        <v>497</v>
      </c>
      <c r="P95" s="439"/>
      <c r="Q95" s="439"/>
      <c r="R95" s="439"/>
      <c r="S95" s="439"/>
    </row>
    <row r="96" spans="1:19" ht="12.75" hidden="1">
      <c r="A96" s="327" t="s">
        <v>214</v>
      </c>
      <c r="B96" s="332">
        <v>536.1404172005921</v>
      </c>
      <c r="C96" s="267" t="s">
        <v>497</v>
      </c>
      <c r="D96" s="267" t="s">
        <v>497</v>
      </c>
      <c r="E96" s="45">
        <v>7.5951683748169785</v>
      </c>
      <c r="F96" s="45">
        <v>6.628921915546115</v>
      </c>
      <c r="G96" s="45">
        <v>6.08109125942984</v>
      </c>
      <c r="H96" s="45">
        <v>9.261838440111418</v>
      </c>
      <c r="I96" s="45">
        <v>9.32994402889149</v>
      </c>
      <c r="J96" s="267" t="s">
        <v>497</v>
      </c>
      <c r="K96" s="433">
        <v>12.211406464495184</v>
      </c>
      <c r="L96" s="267" t="s">
        <v>497</v>
      </c>
      <c r="M96" s="267" t="s">
        <v>497</v>
      </c>
      <c r="N96" s="267" t="s">
        <v>497</v>
      </c>
      <c r="O96" s="267" t="s">
        <v>497</v>
      </c>
      <c r="P96" s="439"/>
      <c r="Q96" s="439"/>
      <c r="R96" s="439"/>
      <c r="S96" s="439"/>
    </row>
    <row r="97" spans="1:19" ht="12.75" hidden="1">
      <c r="A97" s="327" t="s">
        <v>215</v>
      </c>
      <c r="B97" s="332">
        <v>561.637803409652</v>
      </c>
      <c r="C97" s="267" t="s">
        <v>497</v>
      </c>
      <c r="D97" s="267" t="s">
        <v>497</v>
      </c>
      <c r="E97" s="45">
        <v>5.540717167699043</v>
      </c>
      <c r="F97" s="45">
        <v>10.165184243964418</v>
      </c>
      <c r="G97" s="45">
        <v>7.133227436731929</v>
      </c>
      <c r="H97" s="45">
        <v>11.25</v>
      </c>
      <c r="I97" s="45">
        <v>11.594588327784066</v>
      </c>
      <c r="J97" s="267" t="s">
        <v>497</v>
      </c>
      <c r="K97" s="433">
        <v>6.298020301721735</v>
      </c>
      <c r="L97" s="267" t="s">
        <v>497</v>
      </c>
      <c r="M97" s="267" t="s">
        <v>497</v>
      </c>
      <c r="N97" s="267" t="s">
        <v>497</v>
      </c>
      <c r="O97" s="267" t="s">
        <v>497</v>
      </c>
      <c r="P97" s="439"/>
      <c r="Q97" s="439"/>
      <c r="R97" s="439"/>
      <c r="S97" s="439"/>
    </row>
    <row r="98" spans="1:19" ht="12.75" hidden="1">
      <c r="A98" s="327" t="s">
        <v>216</v>
      </c>
      <c r="B98" s="332">
        <v>542.8008493272397</v>
      </c>
      <c r="C98" s="267" t="s">
        <v>497</v>
      </c>
      <c r="D98" s="267" t="s">
        <v>497</v>
      </c>
      <c r="E98" s="45">
        <v>3.6497208345577405</v>
      </c>
      <c r="F98" s="45">
        <v>2.950228961789648</v>
      </c>
      <c r="G98" s="45">
        <v>5.793541838698573</v>
      </c>
      <c r="H98" s="45">
        <v>9.21627985200135</v>
      </c>
      <c r="I98" s="45">
        <v>10.842428056799605</v>
      </c>
      <c r="J98" s="267" t="s">
        <v>497</v>
      </c>
      <c r="K98" s="433">
        <v>15.76691308939553</v>
      </c>
      <c r="L98" s="267" t="s">
        <v>497</v>
      </c>
      <c r="M98" s="267" t="s">
        <v>497</v>
      </c>
      <c r="N98" s="267" t="s">
        <v>497</v>
      </c>
      <c r="O98" s="267" t="s">
        <v>497</v>
      </c>
      <c r="P98" s="439"/>
      <c r="Q98" s="439"/>
      <c r="R98" s="439"/>
      <c r="S98" s="439"/>
    </row>
    <row r="99" spans="1:19" ht="12.75" hidden="1">
      <c r="A99" s="327" t="s">
        <v>217</v>
      </c>
      <c r="B99" s="332">
        <v>543.7498207545975</v>
      </c>
      <c r="C99" s="267" t="s">
        <v>497</v>
      </c>
      <c r="D99" s="267" t="s">
        <v>497</v>
      </c>
      <c r="E99" s="45">
        <v>5.912887828162283</v>
      </c>
      <c r="F99" s="45">
        <v>6.551233041001424</v>
      </c>
      <c r="G99" s="45">
        <v>7.0616740981757005</v>
      </c>
      <c r="H99" s="45">
        <v>7.954545454545453</v>
      </c>
      <c r="I99" s="45">
        <v>13.998280103230371</v>
      </c>
      <c r="J99" s="267" t="s">
        <v>497</v>
      </c>
      <c r="K99" s="433">
        <v>12.342927886103382</v>
      </c>
      <c r="L99" s="267" t="s">
        <v>497</v>
      </c>
      <c r="M99" s="267" t="s">
        <v>497</v>
      </c>
      <c r="N99" s="267" t="s">
        <v>497</v>
      </c>
      <c r="O99" s="267" t="s">
        <v>497</v>
      </c>
      <c r="P99" s="439"/>
      <c r="Q99" s="439"/>
      <c r="R99" s="439"/>
      <c r="S99" s="439"/>
    </row>
    <row r="100" spans="1:19" ht="12.75" hidden="1">
      <c r="A100" s="327" t="s">
        <v>218</v>
      </c>
      <c r="B100" s="332">
        <v>546.2601168448606</v>
      </c>
      <c r="C100" s="267" t="s">
        <v>497</v>
      </c>
      <c r="D100" s="267" t="s">
        <v>497</v>
      </c>
      <c r="E100" s="45">
        <v>5.030216850337709</v>
      </c>
      <c r="F100" s="45">
        <v>5.468690988745379</v>
      </c>
      <c r="G100" s="45">
        <v>5.131780425003242</v>
      </c>
      <c r="H100" s="45">
        <v>7.055797830705586</v>
      </c>
      <c r="I100" s="45">
        <v>5.590959405107569</v>
      </c>
      <c r="J100" s="267" t="s">
        <v>497</v>
      </c>
      <c r="K100" s="433">
        <v>16.99378576262845</v>
      </c>
      <c r="L100" s="267" t="s">
        <v>497</v>
      </c>
      <c r="M100" s="267" t="s">
        <v>497</v>
      </c>
      <c r="N100" s="267" t="s">
        <v>497</v>
      </c>
      <c r="O100" s="267" t="s">
        <v>497</v>
      </c>
      <c r="P100" s="439"/>
      <c r="Q100" s="439"/>
      <c r="R100" s="439"/>
      <c r="S100" s="439"/>
    </row>
    <row r="101" spans="1:19" ht="12.75" hidden="1">
      <c r="A101" s="327" t="s">
        <v>219</v>
      </c>
      <c r="B101" s="332">
        <v>558.4161622153163</v>
      </c>
      <c r="C101" s="267" t="s">
        <v>497</v>
      </c>
      <c r="D101" s="267" t="s">
        <v>497</v>
      </c>
      <c r="E101" s="45">
        <v>6.985230234578623</v>
      </c>
      <c r="F101" s="45">
        <v>6.302740646703015</v>
      </c>
      <c r="G101" s="45">
        <v>2.3610877261621965</v>
      </c>
      <c r="H101" s="45">
        <v>8.235695597770444</v>
      </c>
      <c r="I101" s="45">
        <v>15.360880636728709</v>
      </c>
      <c r="J101" s="267" t="s">
        <v>497</v>
      </c>
      <c r="K101" s="433">
        <v>13.043741303164126</v>
      </c>
      <c r="L101" s="267" t="s">
        <v>497</v>
      </c>
      <c r="M101" s="267" t="s">
        <v>497</v>
      </c>
      <c r="N101" s="267" t="s">
        <v>497</v>
      </c>
      <c r="O101" s="267" t="s">
        <v>497</v>
      </c>
      <c r="P101" s="439"/>
      <c r="Q101" s="439"/>
      <c r="R101" s="439"/>
      <c r="S101" s="439"/>
    </row>
    <row r="102" spans="1:19" ht="12.75" hidden="1">
      <c r="A102" s="327" t="s">
        <v>220</v>
      </c>
      <c r="B102" s="332">
        <v>639.0336334340767</v>
      </c>
      <c r="C102" s="267" t="s">
        <v>497</v>
      </c>
      <c r="D102" s="267" t="s">
        <v>497</v>
      </c>
      <c r="E102" s="45">
        <v>6.737113657786381</v>
      </c>
      <c r="F102" s="45">
        <v>6.175882744836784</v>
      </c>
      <c r="G102" s="45">
        <v>-1.02205689450399</v>
      </c>
      <c r="H102" s="45">
        <v>4.471458773784363</v>
      </c>
      <c r="I102" s="45">
        <v>17.20732987946741</v>
      </c>
      <c r="J102" s="267" t="s">
        <v>497</v>
      </c>
      <c r="K102" s="433">
        <v>9.46562483612145</v>
      </c>
      <c r="L102" s="267" t="s">
        <v>497</v>
      </c>
      <c r="M102" s="267" t="s">
        <v>497</v>
      </c>
      <c r="N102" s="267" t="s">
        <v>497</v>
      </c>
      <c r="O102" s="267" t="s">
        <v>497</v>
      </c>
      <c r="P102" s="439"/>
      <c r="Q102" s="439"/>
      <c r="R102" s="439"/>
      <c r="S102" s="439"/>
    </row>
    <row r="103" spans="1:19" ht="12.75" hidden="1">
      <c r="A103" s="327" t="s">
        <v>221</v>
      </c>
      <c r="B103" s="332">
        <v>617.2193687487961</v>
      </c>
      <c r="C103" s="267" t="s">
        <v>497</v>
      </c>
      <c r="D103" s="267" t="s">
        <v>497</v>
      </c>
      <c r="E103" s="45">
        <v>6.844839590809286</v>
      </c>
      <c r="F103" s="45">
        <v>4.161412358133674</v>
      </c>
      <c r="G103" s="45">
        <v>-0.03204350511714438</v>
      </c>
      <c r="H103" s="45">
        <v>-4.034779210629154</v>
      </c>
      <c r="I103" s="45">
        <v>12.058101139355188</v>
      </c>
      <c r="J103" s="267" t="s">
        <v>497</v>
      </c>
      <c r="K103" s="433">
        <v>8.26005184771006</v>
      </c>
      <c r="L103" s="267" t="s">
        <v>497</v>
      </c>
      <c r="M103" s="267" t="s">
        <v>497</v>
      </c>
      <c r="N103" s="267" t="s">
        <v>497</v>
      </c>
      <c r="O103" s="267" t="s">
        <v>497</v>
      </c>
      <c r="P103" s="439"/>
      <c r="Q103" s="439"/>
      <c r="R103" s="439"/>
      <c r="S103" s="439"/>
    </row>
    <row r="104" spans="1:19" ht="12.75" hidden="1">
      <c r="A104" s="327" t="s">
        <v>222</v>
      </c>
      <c r="B104" s="332">
        <v>547.8649026851506</v>
      </c>
      <c r="C104" s="267" t="s">
        <v>497</v>
      </c>
      <c r="D104" s="267" t="s">
        <v>497</v>
      </c>
      <c r="E104" s="45">
        <v>4.7481590574374195</v>
      </c>
      <c r="F104" s="45">
        <v>4.954774673817326</v>
      </c>
      <c r="G104" s="45">
        <v>6.0206421471506815</v>
      </c>
      <c r="H104" s="45">
        <v>6.386358822283427</v>
      </c>
      <c r="I104" s="45">
        <v>11.447547382811706</v>
      </c>
      <c r="J104" s="267" t="s">
        <v>497</v>
      </c>
      <c r="K104" s="433">
        <v>7.447708180639339</v>
      </c>
      <c r="L104" s="267" t="s">
        <v>497</v>
      </c>
      <c r="M104" s="267" t="s">
        <v>497</v>
      </c>
      <c r="N104" s="267" t="s">
        <v>497</v>
      </c>
      <c r="O104" s="267" t="s">
        <v>497</v>
      </c>
      <c r="P104" s="439"/>
      <c r="Q104" s="439"/>
      <c r="R104" s="439"/>
      <c r="S104" s="439"/>
    </row>
    <row r="105" spans="1:19" ht="12.75" hidden="1">
      <c r="A105" s="327" t="s">
        <v>223</v>
      </c>
      <c r="B105" s="332">
        <v>538.9443987220869</v>
      </c>
      <c r="C105" s="267" t="s">
        <v>497</v>
      </c>
      <c r="D105" s="267" t="s">
        <v>497</v>
      </c>
      <c r="E105" s="45">
        <v>-2.3632261703327657</v>
      </c>
      <c r="F105" s="45">
        <v>2.2277024249897295</v>
      </c>
      <c r="G105" s="45">
        <v>2.590455796221619</v>
      </c>
      <c r="H105" s="45">
        <v>9.208899876390603</v>
      </c>
      <c r="I105" s="45">
        <v>8.45553305346671</v>
      </c>
      <c r="J105" s="267" t="s">
        <v>497</v>
      </c>
      <c r="K105" s="433">
        <v>10.140702954201458</v>
      </c>
      <c r="L105" s="267" t="s">
        <v>497</v>
      </c>
      <c r="M105" s="267" t="s">
        <v>497</v>
      </c>
      <c r="N105" s="267" t="s">
        <v>497</v>
      </c>
      <c r="O105" s="267" t="s">
        <v>497</v>
      </c>
      <c r="P105" s="439"/>
      <c r="Q105" s="439"/>
      <c r="R105" s="439"/>
      <c r="S105" s="439"/>
    </row>
    <row r="106" spans="1:19" ht="12.75" hidden="1">
      <c r="A106" s="327" t="s">
        <v>224</v>
      </c>
      <c r="B106" s="332">
        <v>565.4977895157728</v>
      </c>
      <c r="C106" s="267" t="s">
        <v>497</v>
      </c>
      <c r="D106" s="267" t="s">
        <v>497</v>
      </c>
      <c r="E106" s="45">
        <v>4.986592115022532</v>
      </c>
      <c r="F106" s="45">
        <v>11.308135013221346</v>
      </c>
      <c r="G106" s="45">
        <v>8.184626108764476</v>
      </c>
      <c r="H106" s="45">
        <v>6.014426495986996</v>
      </c>
      <c r="I106" s="45">
        <v>6.144022788881415</v>
      </c>
      <c r="J106" s="267" t="s">
        <v>497</v>
      </c>
      <c r="K106" s="433">
        <v>8.190828885742292</v>
      </c>
      <c r="L106" s="267" t="s">
        <v>497</v>
      </c>
      <c r="M106" s="267" t="s">
        <v>497</v>
      </c>
      <c r="N106" s="267" t="s">
        <v>497</v>
      </c>
      <c r="O106" s="267" t="s">
        <v>497</v>
      </c>
      <c r="P106" s="439"/>
      <c r="Q106" s="439"/>
      <c r="R106" s="439"/>
      <c r="S106" s="439"/>
    </row>
    <row r="107" spans="1:19" ht="12.75" hidden="1">
      <c r="A107" s="327" t="s">
        <v>225</v>
      </c>
      <c r="B107" s="332">
        <v>559.118420320335</v>
      </c>
      <c r="C107" s="267" t="s">
        <v>497</v>
      </c>
      <c r="D107" s="267" t="s">
        <v>497</v>
      </c>
      <c r="E107" s="45">
        <v>7.309265516628145</v>
      </c>
      <c r="F107" s="45">
        <v>5.149763531266416</v>
      </c>
      <c r="G107" s="45">
        <v>8.258233363593433</v>
      </c>
      <c r="H107" s="45">
        <v>3.230737871993483</v>
      </c>
      <c r="I107" s="45">
        <v>8.684963136630515</v>
      </c>
      <c r="J107" s="267" t="s">
        <v>497</v>
      </c>
      <c r="K107" s="433">
        <v>6.646067111183385</v>
      </c>
      <c r="L107" s="267" t="s">
        <v>497</v>
      </c>
      <c r="M107" s="267" t="s">
        <v>497</v>
      </c>
      <c r="N107" s="267" t="s">
        <v>497</v>
      </c>
      <c r="O107" s="267" t="s">
        <v>497</v>
      </c>
      <c r="P107" s="439"/>
      <c r="Q107" s="439"/>
      <c r="R107" s="439"/>
      <c r="S107" s="439"/>
    </row>
    <row r="108" spans="1:19" ht="12.75" hidden="1">
      <c r="A108" s="327" t="s">
        <v>226</v>
      </c>
      <c r="B108" s="332">
        <v>581.10344414852</v>
      </c>
      <c r="C108" s="267" t="s">
        <v>497</v>
      </c>
      <c r="D108" s="267" t="s">
        <v>497</v>
      </c>
      <c r="E108" s="45">
        <v>9.95634178148211</v>
      </c>
      <c r="F108" s="45">
        <v>4.579646017699119</v>
      </c>
      <c r="G108" s="45">
        <v>9.553587917829987</v>
      </c>
      <c r="H108" s="45">
        <v>7.828765668153807</v>
      </c>
      <c r="I108" s="45">
        <v>12.137511958990359</v>
      </c>
      <c r="J108" s="267" t="s">
        <v>497</v>
      </c>
      <c r="K108" s="433">
        <v>9.18645387310238</v>
      </c>
      <c r="L108" s="267" t="s">
        <v>497</v>
      </c>
      <c r="M108" s="267" t="s">
        <v>497</v>
      </c>
      <c r="N108" s="267" t="s">
        <v>497</v>
      </c>
      <c r="O108" s="267" t="s">
        <v>497</v>
      </c>
      <c r="P108" s="439"/>
      <c r="Q108" s="439"/>
      <c r="R108" s="439"/>
      <c r="S108" s="439"/>
    </row>
    <row r="109" spans="1:19" ht="12.75" hidden="1">
      <c r="A109" s="327" t="s">
        <v>227</v>
      </c>
      <c r="B109" s="332">
        <v>600.9492795191962</v>
      </c>
      <c r="C109" s="267" t="s">
        <v>497</v>
      </c>
      <c r="D109" s="267" t="s">
        <v>497</v>
      </c>
      <c r="E109" s="45">
        <v>6.719793237131171</v>
      </c>
      <c r="F109" s="45">
        <v>5.514705882352942</v>
      </c>
      <c r="G109" s="45">
        <v>8.03628288468505</v>
      </c>
      <c r="H109" s="45">
        <v>4.733666250520187</v>
      </c>
      <c r="I109" s="45">
        <v>13.594626993004354</v>
      </c>
      <c r="J109" s="267" t="s">
        <v>497</v>
      </c>
      <c r="K109" s="433">
        <v>10.894797931834972</v>
      </c>
      <c r="L109" s="267" t="s">
        <v>497</v>
      </c>
      <c r="M109" s="267" t="s">
        <v>497</v>
      </c>
      <c r="N109" s="267" t="s">
        <v>497</v>
      </c>
      <c r="O109" s="267" t="s">
        <v>497</v>
      </c>
      <c r="P109" s="439"/>
      <c r="Q109" s="439"/>
      <c r="R109" s="439"/>
      <c r="S109" s="439"/>
    </row>
    <row r="110" spans="1:19" ht="12.75" hidden="1">
      <c r="A110" s="327" t="s">
        <v>228</v>
      </c>
      <c r="B110" s="332">
        <v>587.564412845416</v>
      </c>
      <c r="C110" s="267" t="s">
        <v>497</v>
      </c>
      <c r="D110" s="267" t="s">
        <v>497</v>
      </c>
      <c r="E110" s="45">
        <v>8.681106826944898</v>
      </c>
      <c r="F110" s="45">
        <v>7.780370424383847</v>
      </c>
      <c r="G110" s="45">
        <v>10.26082489945783</v>
      </c>
      <c r="H110" s="45">
        <v>5.29719741299661</v>
      </c>
      <c r="I110" s="45">
        <v>13.561320444322718</v>
      </c>
      <c r="J110" s="267" t="s">
        <v>497</v>
      </c>
      <c r="K110" s="433">
        <v>8.918701368392817</v>
      </c>
      <c r="L110" s="267" t="s">
        <v>497</v>
      </c>
      <c r="M110" s="267" t="s">
        <v>497</v>
      </c>
      <c r="N110" s="267" t="s">
        <v>497</v>
      </c>
      <c r="O110" s="267" t="s">
        <v>497</v>
      </c>
      <c r="P110" s="439"/>
      <c r="Q110" s="439"/>
      <c r="R110" s="439"/>
      <c r="S110" s="439"/>
    </row>
    <row r="111" spans="1:19" ht="12.75" hidden="1">
      <c r="A111" s="327" t="s">
        <v>229</v>
      </c>
      <c r="B111" s="332">
        <v>580.8995323053886</v>
      </c>
      <c r="C111" s="267" t="s">
        <v>497</v>
      </c>
      <c r="D111" s="267" t="s">
        <v>497</v>
      </c>
      <c r="E111" s="45">
        <v>6.929187088051364</v>
      </c>
      <c r="F111" s="45">
        <v>3.039043264157584</v>
      </c>
      <c r="G111" s="45">
        <v>9.36552881642865</v>
      </c>
      <c r="H111" s="45">
        <v>6.480908152734784</v>
      </c>
      <c r="I111" s="45">
        <v>11.147130212356487</v>
      </c>
      <c r="J111" s="267" t="s">
        <v>497</v>
      </c>
      <c r="K111" s="433">
        <v>10.656234503278412</v>
      </c>
      <c r="L111" s="267" t="s">
        <v>497</v>
      </c>
      <c r="M111" s="267" t="s">
        <v>497</v>
      </c>
      <c r="N111" s="267" t="s">
        <v>497</v>
      </c>
      <c r="O111" s="267" t="s">
        <v>497</v>
      </c>
      <c r="P111" s="439"/>
      <c r="Q111" s="439"/>
      <c r="R111" s="439"/>
      <c r="S111" s="439"/>
    </row>
    <row r="112" spans="1:19" ht="12.75" hidden="1">
      <c r="A112" s="327" t="s">
        <v>230</v>
      </c>
      <c r="B112" s="332">
        <v>582.61648860072</v>
      </c>
      <c r="C112" s="267" t="s">
        <v>497</v>
      </c>
      <c r="D112" s="267" t="s">
        <v>497</v>
      </c>
      <c r="E112" s="45">
        <v>6.718564900998473</v>
      </c>
      <c r="F112" s="45">
        <v>6.137649502255968</v>
      </c>
      <c r="G112" s="45">
        <v>8.704882763738269</v>
      </c>
      <c r="H112" s="45">
        <v>5.128472947566337</v>
      </c>
      <c r="I112" s="45">
        <v>11.962040025876732</v>
      </c>
      <c r="J112" s="267" t="s">
        <v>497</v>
      </c>
      <c r="K112" s="433">
        <v>7.546673678674722</v>
      </c>
      <c r="L112" s="267" t="s">
        <v>497</v>
      </c>
      <c r="M112" s="267" t="s">
        <v>497</v>
      </c>
      <c r="N112" s="267" t="s">
        <v>497</v>
      </c>
      <c r="O112" s="267" t="s">
        <v>497</v>
      </c>
      <c r="P112" s="439"/>
      <c r="Q112" s="439"/>
      <c r="R112" s="439"/>
      <c r="S112" s="439"/>
    </row>
    <row r="113" spans="1:19" ht="12.75" hidden="1">
      <c r="A113" s="327" t="s">
        <v>231</v>
      </c>
      <c r="B113" s="332">
        <v>606.1626473556898</v>
      </c>
      <c r="C113" s="267" t="s">
        <v>497</v>
      </c>
      <c r="D113" s="267" t="s">
        <v>497</v>
      </c>
      <c r="E113" s="45">
        <v>9.127821991229496</v>
      </c>
      <c r="F113" s="45">
        <v>6.25219529329118</v>
      </c>
      <c r="G113" s="45">
        <v>11.838005458726755</v>
      </c>
      <c r="H113" s="45">
        <v>4.697845507094073</v>
      </c>
      <c r="I113" s="45">
        <v>12.068273397767484</v>
      </c>
      <c r="J113" s="267" t="s">
        <v>497</v>
      </c>
      <c r="K113" s="433">
        <v>10.409419320310406</v>
      </c>
      <c r="L113" s="267" t="s">
        <v>497</v>
      </c>
      <c r="M113" s="267" t="s">
        <v>497</v>
      </c>
      <c r="N113" s="267" t="s">
        <v>497</v>
      </c>
      <c r="O113" s="267" t="s">
        <v>497</v>
      </c>
      <c r="P113" s="439"/>
      <c r="Q113" s="439"/>
      <c r="R113" s="439"/>
      <c r="S113" s="439"/>
    </row>
    <row r="114" spans="1:19" ht="12.75" hidden="1">
      <c r="A114" s="327" t="s">
        <v>232</v>
      </c>
      <c r="B114" s="332">
        <v>686.4042485962663</v>
      </c>
      <c r="C114" s="267" t="s">
        <v>497</v>
      </c>
      <c r="D114" s="267" t="s">
        <v>497</v>
      </c>
      <c r="E114" s="45">
        <v>8.082732976992801</v>
      </c>
      <c r="F114" s="45">
        <v>2.9302880090355927</v>
      </c>
      <c r="G114" s="45">
        <v>14.262443348700884</v>
      </c>
      <c r="H114" s="45">
        <v>4.988363857128391</v>
      </c>
      <c r="I114" s="45">
        <v>12.106388120052074</v>
      </c>
      <c r="J114" s="267" t="s">
        <v>497</v>
      </c>
      <c r="K114" s="433">
        <v>10.97537606591932</v>
      </c>
      <c r="L114" s="267" t="s">
        <v>497</v>
      </c>
      <c r="M114" s="267" t="s">
        <v>497</v>
      </c>
      <c r="N114" s="267" t="s">
        <v>497</v>
      </c>
      <c r="O114" s="267" t="s">
        <v>497</v>
      </c>
      <c r="P114" s="439"/>
      <c r="Q114" s="439"/>
      <c r="R114" s="439"/>
      <c r="S114" s="439"/>
    </row>
    <row r="115" spans="1:19" ht="12.75" hidden="1">
      <c r="A115" s="327" t="s">
        <v>233</v>
      </c>
      <c r="B115" s="332">
        <v>670.0359678948349</v>
      </c>
      <c r="C115" s="267" t="s">
        <v>497</v>
      </c>
      <c r="D115" s="267" t="s">
        <v>497</v>
      </c>
      <c r="E115" s="45">
        <v>8.381372499874672</v>
      </c>
      <c r="F115" s="45">
        <v>2.0262520708550937</v>
      </c>
      <c r="G115" s="45">
        <v>17.249504731682293</v>
      </c>
      <c r="H115" s="45">
        <v>5.161356001221634</v>
      </c>
      <c r="I115" s="45">
        <v>12.520792151214309</v>
      </c>
      <c r="J115" s="267" t="s">
        <v>497</v>
      </c>
      <c r="K115" s="433">
        <v>13.184336557423237</v>
      </c>
      <c r="L115" s="267" t="s">
        <v>497</v>
      </c>
      <c r="M115" s="267" t="s">
        <v>497</v>
      </c>
      <c r="N115" s="267" t="s">
        <v>497</v>
      </c>
      <c r="O115" s="267" t="s">
        <v>497</v>
      </c>
      <c r="P115" s="439"/>
      <c r="Q115" s="439"/>
      <c r="R115" s="439"/>
      <c r="S115" s="439"/>
    </row>
    <row r="116" spans="1:19" ht="12.75" hidden="1">
      <c r="A116" s="327" t="s">
        <v>234</v>
      </c>
      <c r="B116" s="332">
        <v>589.5428948841894</v>
      </c>
      <c r="C116" s="267" t="s">
        <v>497</v>
      </c>
      <c r="D116" s="267" t="s">
        <v>497</v>
      </c>
      <c r="E116" s="45">
        <v>8.638434283786054</v>
      </c>
      <c r="F116" s="45">
        <v>9.38834655277607</v>
      </c>
      <c r="G116" s="45">
        <v>5.175604271571885</v>
      </c>
      <c r="H116" s="45">
        <v>1.7122946739671363</v>
      </c>
      <c r="I116" s="45">
        <v>10.262016687929787</v>
      </c>
      <c r="J116" s="267" t="s">
        <v>497</v>
      </c>
      <c r="K116" s="433">
        <v>9.481582537517056</v>
      </c>
      <c r="L116" s="267" t="s">
        <v>497</v>
      </c>
      <c r="M116" s="267" t="s">
        <v>497</v>
      </c>
      <c r="N116" s="267" t="s">
        <v>497</v>
      </c>
      <c r="O116" s="267" t="s">
        <v>497</v>
      </c>
      <c r="P116" s="439"/>
      <c r="Q116" s="439"/>
      <c r="R116" s="439"/>
      <c r="S116" s="439"/>
    </row>
    <row r="117" spans="1:19" ht="12.75" hidden="1">
      <c r="A117" s="327" t="s">
        <v>235</v>
      </c>
      <c r="B117" s="332">
        <v>577.9267689191793</v>
      </c>
      <c r="C117" s="267" t="s">
        <v>497</v>
      </c>
      <c r="D117" s="267" t="s">
        <v>497</v>
      </c>
      <c r="E117" s="45">
        <v>8.364623649702494</v>
      </c>
      <c r="F117" s="45">
        <v>9.319716950788035</v>
      </c>
      <c r="G117" s="45">
        <v>5.216571588885316</v>
      </c>
      <c r="H117" s="45">
        <v>1.1978871910960152</v>
      </c>
      <c r="I117" s="45">
        <v>11.649587098809093</v>
      </c>
      <c r="J117" s="267" t="s">
        <v>497</v>
      </c>
      <c r="K117" s="433">
        <v>7.0948697068403845</v>
      </c>
      <c r="L117" s="267" t="s">
        <v>497</v>
      </c>
      <c r="M117" s="267" t="s">
        <v>497</v>
      </c>
      <c r="N117" s="267" t="s">
        <v>497</v>
      </c>
      <c r="O117" s="267" t="s">
        <v>497</v>
      </c>
      <c r="P117" s="439"/>
      <c r="Q117" s="439"/>
      <c r="R117" s="439"/>
      <c r="S117" s="439"/>
    </row>
    <row r="118" spans="1:19" ht="12.75" hidden="1">
      <c r="A118" s="327" t="s">
        <v>236</v>
      </c>
      <c r="B118" s="332">
        <v>609.075241270641</v>
      </c>
      <c r="C118" s="267" t="s">
        <v>497</v>
      </c>
      <c r="D118" s="267" t="s">
        <v>497</v>
      </c>
      <c r="E118" s="45">
        <v>7.206130101624922</v>
      </c>
      <c r="F118" s="45">
        <v>5.191447736165472</v>
      </c>
      <c r="G118" s="45">
        <v>6.349662474390755</v>
      </c>
      <c r="H118" s="45">
        <v>1.360804983229528</v>
      </c>
      <c r="I118" s="45">
        <v>20.565644182232546</v>
      </c>
      <c r="J118" s="267" t="s">
        <v>497</v>
      </c>
      <c r="K118" s="433">
        <v>10.78727474076311</v>
      </c>
      <c r="L118" s="267" t="s">
        <v>497</v>
      </c>
      <c r="M118" s="267" t="s">
        <v>497</v>
      </c>
      <c r="N118" s="267" t="s">
        <v>497</v>
      </c>
      <c r="O118" s="267" t="s">
        <v>497</v>
      </c>
      <c r="P118" s="439"/>
      <c r="Q118" s="439"/>
      <c r="R118" s="439"/>
      <c r="S118" s="439"/>
    </row>
    <row r="119" spans="1:19" ht="12.75" hidden="1">
      <c r="A119" s="327" t="s">
        <v>237</v>
      </c>
      <c r="B119" s="332">
        <v>602.2804693985299</v>
      </c>
      <c r="C119" s="267" t="s">
        <v>497</v>
      </c>
      <c r="D119" s="267" t="s">
        <v>497</v>
      </c>
      <c r="E119" s="45">
        <v>7.628991271682679</v>
      </c>
      <c r="F119" s="45">
        <v>4.155065324480617</v>
      </c>
      <c r="G119" s="45">
        <v>6.422012604110122</v>
      </c>
      <c r="H119" s="45">
        <v>2.1127455819923</v>
      </c>
      <c r="I119" s="45">
        <v>17.221412415991438</v>
      </c>
      <c r="J119" s="267" t="s">
        <v>497</v>
      </c>
      <c r="K119" s="433">
        <v>11.167590098104</v>
      </c>
      <c r="L119" s="267" t="s">
        <v>497</v>
      </c>
      <c r="M119" s="267" t="s">
        <v>497</v>
      </c>
      <c r="N119" s="267" t="s">
        <v>497</v>
      </c>
      <c r="O119" s="267" t="s">
        <v>497</v>
      </c>
      <c r="P119" s="439"/>
      <c r="Q119" s="439"/>
      <c r="R119" s="439"/>
      <c r="S119" s="439"/>
    </row>
    <row r="120" spans="1:19" ht="12.75" hidden="1">
      <c r="A120" s="327" t="s">
        <v>238</v>
      </c>
      <c r="B120" s="332">
        <v>627.0156978000448</v>
      </c>
      <c r="C120" s="267" t="s">
        <v>497</v>
      </c>
      <c r="D120" s="267" t="s">
        <v>497</v>
      </c>
      <c r="E120" s="45">
        <v>7.451142164698595</v>
      </c>
      <c r="F120" s="45">
        <v>10.387137719483803</v>
      </c>
      <c r="G120" s="45">
        <v>6.590776536619941</v>
      </c>
      <c r="H120" s="45">
        <v>1.7239680819623828</v>
      </c>
      <c r="I120" s="45">
        <v>14.930142595347036</v>
      </c>
      <c r="J120" s="267" t="s">
        <v>497</v>
      </c>
      <c r="K120" s="433">
        <v>10.445632798573982</v>
      </c>
      <c r="L120" s="267" t="s">
        <v>497</v>
      </c>
      <c r="M120" s="267" t="s">
        <v>497</v>
      </c>
      <c r="N120" s="267" t="s">
        <v>497</v>
      </c>
      <c r="O120" s="267" t="s">
        <v>497</v>
      </c>
      <c r="P120" s="439"/>
      <c r="Q120" s="439"/>
      <c r="R120" s="439"/>
      <c r="S120" s="439"/>
    </row>
    <row r="121" spans="1:19" ht="12.75" hidden="1">
      <c r="A121" s="327" t="s">
        <v>239</v>
      </c>
      <c r="B121" s="332">
        <v>636.1723755253178</v>
      </c>
      <c r="C121" s="267" t="s">
        <v>497</v>
      </c>
      <c r="D121" s="267" t="s">
        <v>497</v>
      </c>
      <c r="E121" s="45">
        <v>4.1826437941473245</v>
      </c>
      <c r="F121" s="45">
        <v>7.077953132472501</v>
      </c>
      <c r="G121" s="45">
        <v>5.5797642491262565</v>
      </c>
      <c r="H121" s="45">
        <v>3.2283699215257684</v>
      </c>
      <c r="I121" s="45">
        <v>18.28616262825291</v>
      </c>
      <c r="J121" s="267" t="s">
        <v>497</v>
      </c>
      <c r="K121" s="433">
        <v>6.565488367667342</v>
      </c>
      <c r="L121" s="267" t="s">
        <v>497</v>
      </c>
      <c r="M121" s="267" t="s">
        <v>497</v>
      </c>
      <c r="N121" s="267" t="s">
        <v>497</v>
      </c>
      <c r="O121" s="267" t="s">
        <v>497</v>
      </c>
      <c r="P121" s="439"/>
      <c r="Q121" s="439"/>
      <c r="R121" s="439"/>
      <c r="S121" s="439"/>
    </row>
    <row r="122" spans="1:19" ht="12.75" hidden="1">
      <c r="A122" s="327" t="s">
        <v>240</v>
      </c>
      <c r="B122" s="332">
        <v>627.5595774416554</v>
      </c>
      <c r="C122" s="267" t="s">
        <v>497</v>
      </c>
      <c r="D122" s="267" t="s">
        <v>497</v>
      </c>
      <c r="E122" s="45">
        <v>6.996400062607606</v>
      </c>
      <c r="F122" s="45">
        <v>7.766727555645758</v>
      </c>
      <c r="G122" s="45">
        <v>5.138079732101048</v>
      </c>
      <c r="H122" s="45">
        <v>2.5543531246953393</v>
      </c>
      <c r="I122" s="45">
        <v>8.417060278540788</v>
      </c>
      <c r="J122" s="267" t="s">
        <v>497</v>
      </c>
      <c r="K122" s="433">
        <v>9.784697245898414</v>
      </c>
      <c r="L122" s="267" t="s">
        <v>497</v>
      </c>
      <c r="M122" s="267" t="s">
        <v>497</v>
      </c>
      <c r="N122" s="267" t="s">
        <v>497</v>
      </c>
      <c r="O122" s="267" t="s">
        <v>497</v>
      </c>
      <c r="P122" s="439"/>
      <c r="Q122" s="439"/>
      <c r="R122" s="439"/>
      <c r="S122" s="439"/>
    </row>
    <row r="123" spans="1:19" ht="12.75" hidden="1">
      <c r="A123" s="327" t="s">
        <v>241</v>
      </c>
      <c r="B123" s="332">
        <v>619.7648124996218</v>
      </c>
      <c r="C123" s="267" t="s">
        <v>497</v>
      </c>
      <c r="D123" s="267" t="s">
        <v>497</v>
      </c>
      <c r="E123" s="45">
        <v>6.206206206206204</v>
      </c>
      <c r="F123" s="45">
        <v>6.5064518331398915</v>
      </c>
      <c r="G123" s="45">
        <v>5.315090462851927</v>
      </c>
      <c r="H123" s="45">
        <v>3.5568908703237128</v>
      </c>
      <c r="I123" s="45">
        <v>8.81257090207228</v>
      </c>
      <c r="J123" s="267" t="s">
        <v>497</v>
      </c>
      <c r="K123" s="433">
        <v>10.755365234277761</v>
      </c>
      <c r="L123" s="267" t="s">
        <v>497</v>
      </c>
      <c r="M123" s="267" t="s">
        <v>497</v>
      </c>
      <c r="N123" s="267" t="s">
        <v>497</v>
      </c>
      <c r="O123" s="267" t="s">
        <v>497</v>
      </c>
      <c r="P123" s="439"/>
      <c r="Q123" s="439"/>
      <c r="R123" s="439"/>
      <c r="S123" s="439"/>
    </row>
    <row r="124" spans="1:19" ht="12.75" hidden="1">
      <c r="A124" s="327" t="s">
        <v>242</v>
      </c>
      <c r="B124" s="332">
        <v>615.8103980245858</v>
      </c>
      <c r="C124" s="267" t="s">
        <v>497</v>
      </c>
      <c r="D124" s="267" t="s">
        <v>497</v>
      </c>
      <c r="E124" s="45">
        <v>5.196109525319798</v>
      </c>
      <c r="F124" s="45">
        <v>1.5452091767881342</v>
      </c>
      <c r="G124" s="45">
        <v>4.021920975065953</v>
      </c>
      <c r="H124" s="45">
        <v>6.060606060606062</v>
      </c>
      <c r="I124" s="45">
        <v>12.481088414708736</v>
      </c>
      <c r="J124" s="267" t="s">
        <v>497</v>
      </c>
      <c r="K124" s="433">
        <v>11.750611246943762</v>
      </c>
      <c r="L124" s="267" t="s">
        <v>497</v>
      </c>
      <c r="M124" s="267" t="s">
        <v>497</v>
      </c>
      <c r="N124" s="267" t="s">
        <v>497</v>
      </c>
      <c r="O124" s="267" t="s">
        <v>497</v>
      </c>
      <c r="P124" s="439"/>
      <c r="Q124" s="439"/>
      <c r="R124" s="439"/>
      <c r="S124" s="439"/>
    </row>
    <row r="125" spans="1:19" ht="12.75" hidden="1">
      <c r="A125" s="327" t="s">
        <v>243</v>
      </c>
      <c r="B125" s="332">
        <v>645.4460850332711</v>
      </c>
      <c r="C125" s="267" t="s">
        <v>497</v>
      </c>
      <c r="D125" s="267" t="s">
        <v>497</v>
      </c>
      <c r="E125" s="45">
        <v>5.521655008185732</v>
      </c>
      <c r="F125" s="45">
        <v>6.419834710743814</v>
      </c>
      <c r="G125" s="45">
        <v>5.660846172051848</v>
      </c>
      <c r="H125" s="45">
        <v>8.442079903633811</v>
      </c>
      <c r="I125" s="45">
        <v>10.615196671947857</v>
      </c>
      <c r="J125" s="267" t="s">
        <v>497</v>
      </c>
      <c r="K125" s="433">
        <v>10.979156568104713</v>
      </c>
      <c r="L125" s="267" t="s">
        <v>497</v>
      </c>
      <c r="M125" s="267" t="s">
        <v>497</v>
      </c>
      <c r="N125" s="267" t="s">
        <v>497</v>
      </c>
      <c r="O125" s="267" t="s">
        <v>497</v>
      </c>
      <c r="P125" s="439"/>
      <c r="Q125" s="439"/>
      <c r="R125" s="439"/>
      <c r="S125" s="439"/>
    </row>
    <row r="126" spans="1:19" ht="12.75" hidden="1">
      <c r="A126" s="327" t="s">
        <v>244</v>
      </c>
      <c r="B126" s="332">
        <v>732.4870010627156</v>
      </c>
      <c r="C126" s="267" t="s">
        <v>497</v>
      </c>
      <c r="D126" s="267" t="s">
        <v>497</v>
      </c>
      <c r="E126" s="45">
        <v>6.244087038789019</v>
      </c>
      <c r="F126" s="45">
        <v>6.303340648622282</v>
      </c>
      <c r="G126" s="45">
        <v>6.2139539812021525</v>
      </c>
      <c r="H126" s="45">
        <v>7.816114109483422</v>
      </c>
      <c r="I126" s="45">
        <v>10.629049592203344</v>
      </c>
      <c r="J126" s="267" t="s">
        <v>497</v>
      </c>
      <c r="K126" s="433">
        <v>9.082667817828622</v>
      </c>
      <c r="L126" s="267" t="s">
        <v>497</v>
      </c>
      <c r="M126" s="267" t="s">
        <v>497</v>
      </c>
      <c r="N126" s="267" t="s">
        <v>497</v>
      </c>
      <c r="O126" s="267" t="s">
        <v>497</v>
      </c>
      <c r="P126" s="439"/>
      <c r="Q126" s="439"/>
      <c r="R126" s="439"/>
      <c r="S126" s="439"/>
    </row>
    <row r="127" spans="1:19" ht="12.75" hidden="1">
      <c r="A127" s="327" t="s">
        <v>245</v>
      </c>
      <c r="B127" s="332">
        <v>712.2791119733231</v>
      </c>
      <c r="C127" s="267" t="s">
        <v>497</v>
      </c>
      <c r="D127" s="267" t="s">
        <v>497</v>
      </c>
      <c r="E127" s="45">
        <v>4.620507839600393</v>
      </c>
      <c r="F127" s="45">
        <v>9.636522608043975</v>
      </c>
      <c r="G127" s="45">
        <v>4.472323548761722</v>
      </c>
      <c r="H127" s="45">
        <v>9.244917715392063</v>
      </c>
      <c r="I127" s="45">
        <v>15.805957267051525</v>
      </c>
      <c r="J127" s="267" t="s">
        <v>497</v>
      </c>
      <c r="K127" s="433">
        <v>10.159296440720155</v>
      </c>
      <c r="L127" s="267" t="s">
        <v>497</v>
      </c>
      <c r="M127" s="267" t="s">
        <v>497</v>
      </c>
      <c r="N127" s="267" t="s">
        <v>497</v>
      </c>
      <c r="O127" s="267" t="s">
        <v>497</v>
      </c>
      <c r="P127" s="439"/>
      <c r="Q127" s="439"/>
      <c r="R127" s="439"/>
      <c r="S127" s="439"/>
    </row>
    <row r="128" spans="1:19" ht="12.75" hidden="1">
      <c r="A128" s="327" t="s">
        <v>246</v>
      </c>
      <c r="B128" s="332">
        <v>644.4534665152366</v>
      </c>
      <c r="C128" s="267" t="s">
        <v>497</v>
      </c>
      <c r="D128" s="267" t="s">
        <v>497</v>
      </c>
      <c r="E128" s="45">
        <v>7.8</v>
      </c>
      <c r="F128" s="45">
        <v>7.223035627135175</v>
      </c>
      <c r="G128" s="45">
        <v>11.710502263924425</v>
      </c>
      <c r="H128" s="45">
        <v>4.423999216991277</v>
      </c>
      <c r="I128" s="45">
        <v>8.815760993637724</v>
      </c>
      <c r="J128" s="267" t="s">
        <v>497</v>
      </c>
      <c r="K128" s="433">
        <v>13.759884974838243</v>
      </c>
      <c r="L128" s="267" t="s">
        <v>497</v>
      </c>
      <c r="M128" s="267" t="s">
        <v>497</v>
      </c>
      <c r="N128" s="267" t="s">
        <v>497</v>
      </c>
      <c r="O128" s="267" t="s">
        <v>497</v>
      </c>
      <c r="P128" s="439"/>
      <c r="Q128" s="439"/>
      <c r="R128" s="439"/>
      <c r="S128" s="439"/>
    </row>
    <row r="129" spans="1:19" ht="12.75" hidden="1">
      <c r="A129" s="327" t="s">
        <v>247</v>
      </c>
      <c r="B129" s="332">
        <v>636.7086677255703</v>
      </c>
      <c r="C129" s="267" t="s">
        <v>497</v>
      </c>
      <c r="D129" s="267" t="s">
        <v>497</v>
      </c>
      <c r="E129" s="45">
        <v>9.5</v>
      </c>
      <c r="F129" s="45">
        <v>8.789996322177274</v>
      </c>
      <c r="G129" s="45">
        <v>10.718585088265627</v>
      </c>
      <c r="H129" s="45">
        <v>2.7868394072140887</v>
      </c>
      <c r="I129" s="45">
        <v>8.717856242121286</v>
      </c>
      <c r="J129" s="267" t="s">
        <v>497</v>
      </c>
      <c r="K129" s="433">
        <v>13.962551088299605</v>
      </c>
      <c r="L129" s="267" t="s">
        <v>497</v>
      </c>
      <c r="M129" s="267" t="s">
        <v>497</v>
      </c>
      <c r="N129" s="267" t="s">
        <v>497</v>
      </c>
      <c r="O129" s="267" t="s">
        <v>497</v>
      </c>
      <c r="P129" s="439"/>
      <c r="Q129" s="439"/>
      <c r="R129" s="439"/>
      <c r="S129" s="439"/>
    </row>
    <row r="130" spans="1:19" ht="12.75" hidden="1">
      <c r="A130" s="327" t="s">
        <v>248</v>
      </c>
      <c r="B130" s="332">
        <v>662.3310190136168</v>
      </c>
      <c r="C130" s="267" t="s">
        <v>497</v>
      </c>
      <c r="D130" s="267" t="s">
        <v>497</v>
      </c>
      <c r="E130" s="45">
        <v>7.900000000000006</v>
      </c>
      <c r="F130" s="45">
        <v>5.971438060445038</v>
      </c>
      <c r="G130" s="45">
        <v>9.642360978685389</v>
      </c>
      <c r="H130" s="45">
        <v>4.651602533799746</v>
      </c>
      <c r="I130" s="45">
        <v>7.339772213042409</v>
      </c>
      <c r="J130" s="267" t="s">
        <v>497</v>
      </c>
      <c r="K130" s="433">
        <v>12.308601026852656</v>
      </c>
      <c r="L130" s="267" t="s">
        <v>497</v>
      </c>
      <c r="M130" s="267" t="s">
        <v>497</v>
      </c>
      <c r="N130" s="267" t="s">
        <v>497</v>
      </c>
      <c r="O130" s="267" t="s">
        <v>497</v>
      </c>
      <c r="P130" s="439"/>
      <c r="Q130" s="439"/>
      <c r="R130" s="439"/>
      <c r="S130" s="439"/>
    </row>
    <row r="131" spans="1:19" ht="12.75" hidden="1">
      <c r="A131" s="327" t="s">
        <v>249</v>
      </c>
      <c r="B131" s="332">
        <v>659.3892247103565</v>
      </c>
      <c r="C131" s="267" t="s">
        <v>497</v>
      </c>
      <c r="D131" s="267" t="s">
        <v>497</v>
      </c>
      <c r="E131" s="45">
        <v>9.400000000000006</v>
      </c>
      <c r="F131" s="45">
        <v>10.350263897456983</v>
      </c>
      <c r="G131" s="45">
        <v>11.930404069079302</v>
      </c>
      <c r="H131" s="45">
        <v>4.9598762448032545</v>
      </c>
      <c r="I131" s="45">
        <v>4.1168913720231615</v>
      </c>
      <c r="J131" s="267" t="s">
        <v>497</v>
      </c>
      <c r="K131" s="433">
        <v>9.903978052126192</v>
      </c>
      <c r="L131" s="267" t="s">
        <v>497</v>
      </c>
      <c r="M131" s="267" t="s">
        <v>497</v>
      </c>
      <c r="N131" s="267" t="s">
        <v>497</v>
      </c>
      <c r="O131" s="267" t="s">
        <v>497</v>
      </c>
      <c r="P131" s="439"/>
      <c r="Q131" s="439"/>
      <c r="R131" s="439"/>
      <c r="S131" s="439"/>
    </row>
    <row r="132" spans="1:19" ht="12.75" hidden="1">
      <c r="A132" s="327" t="s">
        <v>250</v>
      </c>
      <c r="B132" s="332">
        <v>676.5532346833041</v>
      </c>
      <c r="C132" s="267" t="s">
        <v>497</v>
      </c>
      <c r="D132" s="267" t="s">
        <v>497</v>
      </c>
      <c r="E132" s="45">
        <v>7.900000000000006</v>
      </c>
      <c r="F132" s="45">
        <v>5.570461223968309</v>
      </c>
      <c r="G132" s="45">
        <v>11.174578479135306</v>
      </c>
      <c r="H132" s="45">
        <v>6.246368390470664</v>
      </c>
      <c r="I132" s="45">
        <v>3.7663648410543544</v>
      </c>
      <c r="J132" s="267" t="s">
        <v>497</v>
      </c>
      <c r="K132" s="433">
        <v>8.55851701558609</v>
      </c>
      <c r="L132" s="267" t="s">
        <v>497</v>
      </c>
      <c r="M132" s="267" t="s">
        <v>497</v>
      </c>
      <c r="N132" s="267" t="s">
        <v>497</v>
      </c>
      <c r="O132" s="267" t="s">
        <v>497</v>
      </c>
      <c r="P132" s="439"/>
      <c r="Q132" s="439"/>
      <c r="R132" s="439"/>
      <c r="S132" s="439"/>
    </row>
    <row r="133" spans="1:19" ht="12.75" hidden="1">
      <c r="A133" s="328" t="s">
        <v>252</v>
      </c>
      <c r="B133" s="332">
        <v>691.4003007893052</v>
      </c>
      <c r="C133" s="267" t="s">
        <v>497</v>
      </c>
      <c r="D133" s="267" t="s">
        <v>497</v>
      </c>
      <c r="E133" s="45">
        <v>10</v>
      </c>
      <c r="F133" s="45">
        <v>6.3357366171122464</v>
      </c>
      <c r="G133" s="45">
        <v>10.668904751379188</v>
      </c>
      <c r="H133" s="436">
        <v>5.215550423402632</v>
      </c>
      <c r="I133" s="436">
        <v>2.2574598106218815</v>
      </c>
      <c r="J133" s="267" t="s">
        <v>497</v>
      </c>
      <c r="K133" s="433">
        <v>8.152149649537918</v>
      </c>
      <c r="L133" s="267" t="s">
        <v>497</v>
      </c>
      <c r="M133" s="267" t="s">
        <v>497</v>
      </c>
      <c r="N133" s="267" t="s">
        <v>497</v>
      </c>
      <c r="O133" s="267" t="s">
        <v>497</v>
      </c>
      <c r="P133" s="439"/>
      <c r="Q133" s="439"/>
      <c r="R133" s="439"/>
      <c r="S133" s="439"/>
    </row>
    <row r="134" spans="1:19" ht="12.75" hidden="1">
      <c r="A134" s="328" t="s">
        <v>253</v>
      </c>
      <c r="B134" s="332">
        <v>685.5542626951549</v>
      </c>
      <c r="C134" s="267" t="s">
        <v>497</v>
      </c>
      <c r="D134" s="267" t="s">
        <v>497</v>
      </c>
      <c r="E134" s="45">
        <v>9.900000000000006</v>
      </c>
      <c r="F134" s="45">
        <v>7.389038859940982</v>
      </c>
      <c r="G134" s="45">
        <v>11.644151699451541</v>
      </c>
      <c r="H134" s="436">
        <v>5.437779256583326</v>
      </c>
      <c r="I134" s="436">
        <v>9.729601596047615</v>
      </c>
      <c r="J134" s="267" t="s">
        <v>497</v>
      </c>
      <c r="K134" s="433">
        <v>10.357671767715289</v>
      </c>
      <c r="L134" s="267" t="s">
        <v>497</v>
      </c>
      <c r="M134" s="267" t="s">
        <v>497</v>
      </c>
      <c r="N134" s="267" t="s">
        <v>497</v>
      </c>
      <c r="O134" s="267" t="s">
        <v>497</v>
      </c>
      <c r="P134" s="439"/>
      <c r="Q134" s="439"/>
      <c r="R134" s="439"/>
      <c r="S134" s="439"/>
    </row>
    <row r="135" spans="1:19" ht="12.75" hidden="1">
      <c r="A135" s="444" t="s">
        <v>351</v>
      </c>
      <c r="B135" s="332">
        <v>661.942886704312</v>
      </c>
      <c r="C135" s="267" t="s">
        <v>497</v>
      </c>
      <c r="D135" s="267" t="s">
        <v>497</v>
      </c>
      <c r="E135" s="45">
        <v>6.7</v>
      </c>
      <c r="F135" s="45">
        <v>4.96794871794873</v>
      </c>
      <c r="G135" s="45">
        <v>10.821444486620038</v>
      </c>
      <c r="H135" s="436">
        <v>5.362657931679919</v>
      </c>
      <c r="I135" s="436">
        <v>7.732334169573846</v>
      </c>
      <c r="J135" s="267" t="s">
        <v>497</v>
      </c>
      <c r="K135" s="433">
        <v>6.977476059884012</v>
      </c>
      <c r="L135" s="267" t="s">
        <v>497</v>
      </c>
      <c r="M135" s="267" t="s">
        <v>497</v>
      </c>
      <c r="N135" s="267" t="s">
        <v>497</v>
      </c>
      <c r="O135" s="267" t="s">
        <v>497</v>
      </c>
      <c r="P135" s="439"/>
      <c r="Q135" s="439"/>
      <c r="R135" s="439"/>
      <c r="S135" s="439"/>
    </row>
    <row r="136" spans="1:19" ht="12.75" hidden="1">
      <c r="A136" s="444" t="s">
        <v>352</v>
      </c>
      <c r="B136" s="332">
        <v>674.8550600533171</v>
      </c>
      <c r="C136" s="267" t="s">
        <v>497</v>
      </c>
      <c r="D136" s="267" t="s">
        <v>497</v>
      </c>
      <c r="E136" s="45">
        <v>10.8</v>
      </c>
      <c r="F136" s="45">
        <v>13.482623430128243</v>
      </c>
      <c r="G136" s="45">
        <v>11.284207936740103</v>
      </c>
      <c r="H136" s="436">
        <v>5.995316159250578</v>
      </c>
      <c r="I136" s="436">
        <v>4.656630444873173</v>
      </c>
      <c r="J136" s="267" t="s">
        <v>497</v>
      </c>
      <c r="K136" s="433">
        <v>6.3492758062398735</v>
      </c>
      <c r="L136" s="267" t="s">
        <v>497</v>
      </c>
      <c r="M136" s="267" t="s">
        <v>497</v>
      </c>
      <c r="N136" s="267" t="s">
        <v>497</v>
      </c>
      <c r="O136" s="267" t="s">
        <v>497</v>
      </c>
      <c r="P136" s="439"/>
      <c r="Q136" s="439"/>
      <c r="R136" s="439"/>
      <c r="S136" s="439"/>
    </row>
    <row r="137" spans="1:19" ht="12.75" hidden="1">
      <c r="A137" s="444" t="s">
        <v>353</v>
      </c>
      <c r="B137" s="332">
        <v>691.8584708208573</v>
      </c>
      <c r="C137" s="267" t="s">
        <v>497</v>
      </c>
      <c r="D137" s="267" t="s">
        <v>497</v>
      </c>
      <c r="E137" s="45">
        <v>5.599999999999994</v>
      </c>
      <c r="F137" s="45">
        <v>9.93414512922466</v>
      </c>
      <c r="G137" s="45">
        <v>11.589078380536606</v>
      </c>
      <c r="H137" s="436">
        <v>4.674627418309726</v>
      </c>
      <c r="I137" s="436">
        <v>5.412719931132571</v>
      </c>
      <c r="J137" s="267" t="s">
        <v>497</v>
      </c>
      <c r="K137" s="433">
        <v>6.001310329766312</v>
      </c>
      <c r="L137" s="267" t="s">
        <v>497</v>
      </c>
      <c r="M137" s="267" t="s">
        <v>497</v>
      </c>
      <c r="N137" s="267" t="s">
        <v>497</v>
      </c>
      <c r="O137" s="267" t="s">
        <v>497</v>
      </c>
      <c r="P137" s="439"/>
      <c r="Q137" s="439"/>
      <c r="R137" s="439"/>
      <c r="S137" s="439"/>
    </row>
    <row r="138" spans="1:19" ht="12.75" hidden="1">
      <c r="A138" s="444" t="s">
        <v>354</v>
      </c>
      <c r="B138" s="332">
        <v>754.8205051420333</v>
      </c>
      <c r="C138" s="267" t="s">
        <v>497</v>
      </c>
      <c r="D138" s="267" t="s">
        <v>497</v>
      </c>
      <c r="E138" s="45">
        <v>1.9000000000000057</v>
      </c>
      <c r="F138" s="45">
        <v>1.8006652139006718</v>
      </c>
      <c r="G138" s="45">
        <v>7.275770222662587</v>
      </c>
      <c r="H138" s="436">
        <v>3.745418789666587</v>
      </c>
      <c r="I138" s="436">
        <v>0.881208154394983</v>
      </c>
      <c r="J138" s="267" t="s">
        <v>497</v>
      </c>
      <c r="K138" s="433">
        <v>6.209189125014845</v>
      </c>
      <c r="L138" s="267" t="s">
        <v>497</v>
      </c>
      <c r="M138" s="267" t="s">
        <v>497</v>
      </c>
      <c r="N138" s="267" t="s">
        <v>497</v>
      </c>
      <c r="O138" s="267" t="s">
        <v>497</v>
      </c>
      <c r="P138" s="439"/>
      <c r="Q138" s="439"/>
      <c r="R138" s="439"/>
      <c r="S138" s="439"/>
    </row>
    <row r="139" spans="1:19" ht="12.75" hidden="1">
      <c r="A139" s="444" t="s">
        <v>355</v>
      </c>
      <c r="B139" s="332">
        <v>758.3691533935352</v>
      </c>
      <c r="C139" s="267" t="s">
        <v>497</v>
      </c>
      <c r="D139" s="267" t="s">
        <v>497</v>
      </c>
      <c r="E139" s="45">
        <v>5.400000000000006</v>
      </c>
      <c r="F139" s="45">
        <v>9.980062660210763</v>
      </c>
      <c r="G139" s="45">
        <v>8.019832181920393</v>
      </c>
      <c r="H139" s="436">
        <v>2.365972529906955</v>
      </c>
      <c r="I139" s="436">
        <v>1.263684320705778</v>
      </c>
      <c r="J139" s="267" t="s">
        <v>497</v>
      </c>
      <c r="K139" s="433">
        <v>9.030314441724727</v>
      </c>
      <c r="L139" s="267" t="s">
        <v>497</v>
      </c>
      <c r="M139" s="267" t="s">
        <v>497</v>
      </c>
      <c r="N139" s="267" t="s">
        <v>497</v>
      </c>
      <c r="O139" s="267" t="s">
        <v>497</v>
      </c>
      <c r="P139" s="439"/>
      <c r="Q139" s="439"/>
      <c r="R139" s="439"/>
      <c r="S139" s="439"/>
    </row>
    <row r="140" spans="1:19" ht="38.25">
      <c r="A140" s="131"/>
      <c r="B140" s="520" t="s">
        <v>671</v>
      </c>
      <c r="C140" s="521" t="s">
        <v>365</v>
      </c>
      <c r="D140" s="521" t="s">
        <v>335</v>
      </c>
      <c r="E140" s="521" t="s">
        <v>689</v>
      </c>
      <c r="F140" s="521" t="s">
        <v>512</v>
      </c>
      <c r="G140" s="521" t="s">
        <v>337</v>
      </c>
      <c r="H140" s="521" t="s">
        <v>514</v>
      </c>
      <c r="I140" s="521" t="s">
        <v>515</v>
      </c>
      <c r="J140" s="521" t="s">
        <v>339</v>
      </c>
      <c r="K140" s="521" t="s">
        <v>688</v>
      </c>
      <c r="L140" s="523" t="s">
        <v>516</v>
      </c>
      <c r="O140" s="267"/>
      <c r="P140" s="439"/>
      <c r="Q140" s="439"/>
      <c r="R140" s="439"/>
      <c r="S140" s="439"/>
    </row>
    <row r="141" spans="1:19" ht="14.25" hidden="1">
      <c r="A141" s="525" t="s">
        <v>556</v>
      </c>
      <c r="B141" s="434">
        <v>673.8381378875299</v>
      </c>
      <c r="C141" s="45">
        <v>4.081632653061206</v>
      </c>
      <c r="D141" s="45">
        <v>3.691367216583714</v>
      </c>
      <c r="E141" s="436">
        <v>3.0959138209893524</v>
      </c>
      <c r="F141" s="436">
        <v>2.056088452808069</v>
      </c>
      <c r="G141" s="436">
        <v>6.260449563440446</v>
      </c>
      <c r="H141" s="436">
        <v>11.487886347300332</v>
      </c>
      <c r="I141" s="436">
        <v>5.72243404941257</v>
      </c>
      <c r="J141" s="436">
        <v>8.468141812321804</v>
      </c>
      <c r="K141" s="436">
        <v>3.1998568616926235</v>
      </c>
      <c r="L141" s="436">
        <v>8.071755725190826</v>
      </c>
      <c r="O141" s="267"/>
      <c r="P141" s="267"/>
      <c r="Q141" s="267"/>
      <c r="R141" s="267"/>
      <c r="S141" s="267"/>
    </row>
    <row r="142" spans="1:19" ht="12.75" hidden="1">
      <c r="A142" s="518" t="s">
        <v>591</v>
      </c>
      <c r="B142" s="434">
        <v>656.7818129401468</v>
      </c>
      <c r="C142" s="45">
        <v>2.1489549602590614</v>
      </c>
      <c r="D142" s="45">
        <v>3.2035495491828243</v>
      </c>
      <c r="E142" s="436">
        <v>3.2284601176525456</v>
      </c>
      <c r="F142" s="436">
        <v>0.5181424518440991</v>
      </c>
      <c r="G142" s="436">
        <v>6.253857231022408</v>
      </c>
      <c r="H142" s="436">
        <v>13.321229522040184</v>
      </c>
      <c r="I142" s="436">
        <v>7.309491764404271</v>
      </c>
      <c r="J142" s="436">
        <v>2.257265078688576</v>
      </c>
      <c r="K142" s="436">
        <v>4.304969772464176</v>
      </c>
      <c r="L142" s="436">
        <v>5.5288282518357335</v>
      </c>
      <c r="O142" s="267"/>
      <c r="P142" s="267"/>
      <c r="Q142" s="267"/>
      <c r="R142" s="267"/>
      <c r="S142" s="267"/>
    </row>
    <row r="143" spans="1:19" ht="14.25">
      <c r="A143" s="518" t="s">
        <v>698</v>
      </c>
      <c r="B143" s="434">
        <v>682.5501876937809</v>
      </c>
      <c r="C143" s="45">
        <v>2.8934478597288233</v>
      </c>
      <c r="D143" s="45">
        <v>1.379739906759042</v>
      </c>
      <c r="E143" s="436">
        <v>3.7542764539943505</v>
      </c>
      <c r="F143" s="436">
        <v>-1.779986707891453</v>
      </c>
      <c r="G143" s="436">
        <v>2.9651784653171234</v>
      </c>
      <c r="H143" s="436">
        <v>7.271157877430241</v>
      </c>
      <c r="I143" s="436">
        <v>2.880475129918338</v>
      </c>
      <c r="J143" s="436">
        <v>-1.218928213834829</v>
      </c>
      <c r="K143" s="436">
        <v>8.478488982161593</v>
      </c>
      <c r="L143" s="436">
        <v>6.167188276931185</v>
      </c>
      <c r="O143" s="267"/>
      <c r="P143" s="267"/>
      <c r="Q143" s="267"/>
      <c r="R143" s="267"/>
      <c r="S143" s="267"/>
    </row>
    <row r="144" spans="1:19" ht="12.75">
      <c r="A144" s="518" t="s">
        <v>453</v>
      </c>
      <c r="B144" s="434">
        <v>682.4231963221786</v>
      </c>
      <c r="C144" s="45">
        <v>2.4624539529611837</v>
      </c>
      <c r="D144" s="45">
        <v>5.147154881212316</v>
      </c>
      <c r="E144" s="436">
        <v>1.9071212876366985</v>
      </c>
      <c r="F144" s="436">
        <v>1.6995261218042401</v>
      </c>
      <c r="G144" s="436">
        <v>4.171377806493297</v>
      </c>
      <c r="H144" s="436">
        <v>8.868680126814638</v>
      </c>
      <c r="I144" s="436">
        <v>6.488282083320641</v>
      </c>
      <c r="J144" s="436">
        <v>3.6227793951636897</v>
      </c>
      <c r="K144" s="436">
        <v>3.213933477223037</v>
      </c>
      <c r="L144" s="436">
        <v>6.543338243364232</v>
      </c>
      <c r="O144" s="267"/>
      <c r="P144" s="267"/>
      <c r="Q144" s="267"/>
      <c r="R144" s="267"/>
      <c r="S144" s="267"/>
    </row>
    <row r="145" spans="1:19" ht="12.75">
      <c r="A145" s="518" t="s">
        <v>647</v>
      </c>
      <c r="B145" s="434">
        <v>684.2877462727921</v>
      </c>
      <c r="C145" s="433">
        <v>-0.734652215372634</v>
      </c>
      <c r="D145" s="433">
        <v>0.2154700167993724</v>
      </c>
      <c r="E145" s="436">
        <v>-0.5786367318597456</v>
      </c>
      <c r="F145" s="436">
        <v>1.9165026416657867</v>
      </c>
      <c r="G145" s="436">
        <v>3.6185585477995943</v>
      </c>
      <c r="H145" s="436">
        <v>6.590102820034872</v>
      </c>
      <c r="I145" s="436">
        <v>0.775358793480919</v>
      </c>
      <c r="J145" s="436">
        <v>-0.08924458774758648</v>
      </c>
      <c r="K145" s="436">
        <v>5.685517282196969</v>
      </c>
      <c r="L145" s="436">
        <v>5.772994129158505</v>
      </c>
      <c r="O145" s="267"/>
      <c r="P145" s="267"/>
      <c r="Q145" s="267"/>
      <c r="R145" s="267"/>
      <c r="S145" s="267"/>
    </row>
    <row r="146" spans="1:19" ht="12.75">
      <c r="A146" s="518" t="s">
        <v>15</v>
      </c>
      <c r="B146" s="434">
        <v>709.2921193503136</v>
      </c>
      <c r="C146" s="433">
        <v>2.935197119281412</v>
      </c>
      <c r="D146" s="433">
        <v>1.2008319016185993</v>
      </c>
      <c r="E146" s="436">
        <v>0.8414185112072516</v>
      </c>
      <c r="F146" s="436">
        <v>1.0503294869212567</v>
      </c>
      <c r="G146" s="436">
        <v>3.283826406356056</v>
      </c>
      <c r="H146" s="436">
        <v>2.0533269848827445</v>
      </c>
      <c r="I146" s="436">
        <v>2.6301285976729787</v>
      </c>
      <c r="J146" s="436">
        <v>1.4105079260521336</v>
      </c>
      <c r="K146" s="436">
        <v>-0.9380547958351286</v>
      </c>
      <c r="L146" s="436">
        <v>6.309876824817522</v>
      </c>
      <c r="O146" s="267"/>
      <c r="P146" s="267"/>
      <c r="Q146" s="267"/>
      <c r="R146" s="267"/>
      <c r="S146" s="267"/>
    </row>
    <row r="147" spans="1:12" ht="12.75">
      <c r="A147" s="518" t="s">
        <v>16</v>
      </c>
      <c r="B147" s="242">
        <v>701.0109048755173</v>
      </c>
      <c r="C147" s="18">
        <v>0.8867840995988558</v>
      </c>
      <c r="D147" s="18">
        <v>3.518225039619651</v>
      </c>
      <c r="E147" s="18">
        <v>-3.3786539768864685</v>
      </c>
      <c r="F147" s="18">
        <v>-0.041394864182038305</v>
      </c>
      <c r="G147" s="18">
        <v>2.933015476004371</v>
      </c>
      <c r="H147" s="18">
        <v>-0.21163613975680562</v>
      </c>
      <c r="I147" s="18">
        <v>1.6875733237072552</v>
      </c>
      <c r="J147" s="18">
        <v>1.0999999999999943</v>
      </c>
      <c r="K147" s="18">
        <v>1.3864656446865382</v>
      </c>
      <c r="L147" s="18">
        <v>15.324435543177216</v>
      </c>
    </row>
    <row r="148" spans="1:12" ht="12.75">
      <c r="A148" s="518" t="s">
        <v>692</v>
      </c>
      <c r="B148" s="242">
        <v>676.8473448256941</v>
      </c>
      <c r="C148" s="18">
        <v>2.1688776584543916</v>
      </c>
      <c r="D148" s="18">
        <v>-0.01659689822413668</v>
      </c>
      <c r="E148" s="18">
        <v>-2.4395756522721683</v>
      </c>
      <c r="F148" s="18">
        <v>0.8721183755341855</v>
      </c>
      <c r="G148" s="18">
        <v>3.884152657158779</v>
      </c>
      <c r="H148" s="18">
        <v>0.06307701129652798</v>
      </c>
      <c r="I148" s="18">
        <v>2.4349185354415823</v>
      </c>
      <c r="J148" s="18">
        <v>-0.4000000000000057</v>
      </c>
      <c r="K148" s="18">
        <v>1.3120960898231004</v>
      </c>
      <c r="L148" s="18">
        <v>3.0183465329610897</v>
      </c>
    </row>
    <row r="149" spans="1:14" ht="12.75">
      <c r="A149" s="518" t="s">
        <v>696</v>
      </c>
      <c r="B149" s="242">
        <v>689.6601756630497</v>
      </c>
      <c r="C149" s="18">
        <v>1.766092127257295</v>
      </c>
      <c r="D149" s="18">
        <v>-2.68827656904503</v>
      </c>
      <c r="E149" s="18">
        <v>-3.1216197476078236</v>
      </c>
      <c r="F149" s="18">
        <v>2.6264198812201016</v>
      </c>
      <c r="G149" s="18">
        <v>5.566416090610431</v>
      </c>
      <c r="H149" s="18">
        <v>1.402843964708822</v>
      </c>
      <c r="I149" s="18">
        <v>1.743439711018894</v>
      </c>
      <c r="J149" s="18">
        <v>0.8873101702715047</v>
      </c>
      <c r="K149" s="18">
        <v>1.495566421945881</v>
      </c>
      <c r="L149" s="18">
        <v>3.691251365422545</v>
      </c>
      <c r="M149" s="18"/>
      <c r="N149" s="18"/>
    </row>
    <row r="150" spans="1:14" ht="12.75">
      <c r="A150" s="518" t="s">
        <v>697</v>
      </c>
      <c r="B150" s="242">
        <v>690.4156019531002</v>
      </c>
      <c r="C150" s="18">
        <v>0.8964867411495447</v>
      </c>
      <c r="D150" s="18">
        <v>-4.518174998295038</v>
      </c>
      <c r="E150" s="18">
        <v>-2.2412231341439934</v>
      </c>
      <c r="F150" s="18">
        <v>-7.048452292309321</v>
      </c>
      <c r="G150" s="18">
        <v>0.7195079494023418</v>
      </c>
      <c r="H150" s="18">
        <v>-0.47352312756251536</v>
      </c>
      <c r="I150" s="18">
        <v>1.5828705491046264</v>
      </c>
      <c r="J150" s="18">
        <v>-2.8646900117243206</v>
      </c>
      <c r="K150" s="18">
        <v>-2.9079193229281373</v>
      </c>
      <c r="L150" s="18">
        <v>6.008815583676935</v>
      </c>
      <c r="M150" s="18"/>
      <c r="N150" s="18"/>
    </row>
    <row r="151" spans="1:14" ht="12.75">
      <c r="A151" s="65"/>
      <c r="B151" s="242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ht="12.75">
      <c r="A152" s="1" t="s">
        <v>435</v>
      </c>
    </row>
    <row r="153" spans="1:11" ht="12.75">
      <c r="A153" s="1" t="s">
        <v>669</v>
      </c>
      <c r="K153" s="267"/>
    </row>
    <row r="154" ht="12.75">
      <c r="A154" s="439" t="s">
        <v>672</v>
      </c>
    </row>
    <row r="156" spans="3:10" ht="12.75">
      <c r="C156" s="242"/>
      <c r="D156" s="242"/>
      <c r="E156" s="242"/>
      <c r="F156" s="242"/>
      <c r="G156" s="242"/>
      <c r="H156" s="242"/>
      <c r="I156" s="242"/>
      <c r="J156" s="242"/>
    </row>
  </sheetData>
  <mergeCells count="14">
    <mergeCell ref="L6:L7"/>
    <mergeCell ref="M6:M7"/>
    <mergeCell ref="N6:N7"/>
    <mergeCell ref="O6:O7"/>
    <mergeCell ref="B5:O5"/>
    <mergeCell ref="B6:C6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39" right="0.32" top="0.41" bottom="1" header="0.5" footer="0.5"/>
  <pageSetup fitToHeight="1" fitToWidth="1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workbookViewId="0" topLeftCell="A91">
      <selection activeCell="A177" sqref="A177:IV177"/>
    </sheetView>
  </sheetViews>
  <sheetFormatPr defaultColWidth="9.00390625" defaultRowHeight="14.25" outlineLevelRow="1"/>
  <cols>
    <col min="1" max="1" width="9.00390625" style="1" customWidth="1"/>
    <col min="2" max="2" width="11.125" style="1" customWidth="1"/>
    <col min="3" max="3" width="8.125" style="1" customWidth="1"/>
    <col min="4" max="4" width="11.375" style="1" customWidth="1"/>
    <col min="5" max="5" width="14.625" style="1" customWidth="1"/>
    <col min="6" max="6" width="11.375" style="1" customWidth="1"/>
    <col min="7" max="7" width="11.625" style="1" customWidth="1"/>
    <col min="8" max="8" width="11.125" style="1" customWidth="1"/>
    <col min="9" max="9" width="11.875" style="1" customWidth="1"/>
    <col min="10" max="10" width="12.50390625" style="1" customWidth="1"/>
    <col min="11" max="11" width="13.75390625" style="1" customWidth="1"/>
    <col min="12" max="12" width="12.875" style="1" customWidth="1"/>
    <col min="13" max="16384" width="9.00390625" style="1" customWidth="1"/>
  </cols>
  <sheetData>
    <row r="1" ht="15">
      <c r="A1" s="57" t="s">
        <v>326</v>
      </c>
    </row>
    <row r="2" spans="1:2" ht="15.75">
      <c r="A2" s="53" t="s">
        <v>562</v>
      </c>
      <c r="B2" s="57"/>
    </row>
    <row r="3" ht="14.25">
      <c r="A3" s="1" t="s">
        <v>605</v>
      </c>
    </row>
    <row r="4" ht="15.75" customHeight="1"/>
    <row r="5" spans="2:7" ht="15.75" customHeight="1">
      <c r="B5" s="640" t="s">
        <v>606</v>
      </c>
      <c r="C5" s="542" t="s">
        <v>365</v>
      </c>
      <c r="D5" s="668"/>
      <c r="E5" s="668"/>
      <c r="F5" s="668"/>
      <c r="G5" s="548"/>
    </row>
    <row r="6" spans="2:12" ht="15" customHeight="1">
      <c r="B6" s="640"/>
      <c r="C6" s="669" t="s">
        <v>563</v>
      </c>
      <c r="D6" s="670"/>
      <c r="E6" s="670"/>
      <c r="F6" s="670"/>
      <c r="G6" s="671" t="s">
        <v>607</v>
      </c>
      <c r="H6" s="542" t="s">
        <v>564</v>
      </c>
      <c r="I6" s="668"/>
      <c r="J6" s="668"/>
      <c r="K6" s="668"/>
      <c r="L6" s="668"/>
    </row>
    <row r="7" spans="2:12" s="380" customFormat="1" ht="66.75" customHeight="1">
      <c r="B7" s="640"/>
      <c r="C7" s="109" t="s">
        <v>633</v>
      </c>
      <c r="D7" s="109" t="s">
        <v>565</v>
      </c>
      <c r="E7" s="109" t="s">
        <v>566</v>
      </c>
      <c r="F7" s="374" t="s">
        <v>567</v>
      </c>
      <c r="G7" s="672"/>
      <c r="H7" s="71" t="s">
        <v>633</v>
      </c>
      <c r="I7" s="381" t="s">
        <v>568</v>
      </c>
      <c r="J7" s="381" t="s">
        <v>569</v>
      </c>
      <c r="K7" s="381" t="s">
        <v>570</v>
      </c>
      <c r="L7" s="374" t="s">
        <v>571</v>
      </c>
    </row>
    <row r="8" spans="1:12" ht="12.75">
      <c r="A8" s="10"/>
      <c r="B8" s="10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12">
        <v>11</v>
      </c>
    </row>
    <row r="9" spans="1:12" ht="12.75">
      <c r="A9" s="4">
        <v>2005</v>
      </c>
      <c r="B9" s="18">
        <v>101.73333333333335</v>
      </c>
      <c r="C9" s="18">
        <v>5.491666666666668</v>
      </c>
      <c r="D9" s="18">
        <v>-6.158333333333334</v>
      </c>
      <c r="E9" s="18">
        <v>2.15</v>
      </c>
      <c r="F9" s="18">
        <v>24.808333333333337</v>
      </c>
      <c r="G9" s="18">
        <v>78.775</v>
      </c>
      <c r="H9" s="18">
        <v>-13.541666666666666</v>
      </c>
      <c r="I9" s="18">
        <v>-10.875</v>
      </c>
      <c r="J9" s="18">
        <v>-8.85</v>
      </c>
      <c r="K9" s="18">
        <v>-0.9666666666666668</v>
      </c>
      <c r="L9" s="18">
        <v>-35.43333333333334</v>
      </c>
    </row>
    <row r="10" spans="1:12" ht="12.75">
      <c r="A10" s="4">
        <v>2006</v>
      </c>
      <c r="B10" s="18">
        <v>110.40833333333332</v>
      </c>
      <c r="C10" s="18">
        <v>9</v>
      </c>
      <c r="D10" s="18">
        <v>-1.7583333333333337</v>
      </c>
      <c r="E10" s="18">
        <v>0.8833333333333332</v>
      </c>
      <c r="F10" s="18">
        <v>29.641666666666666</v>
      </c>
      <c r="G10" s="18">
        <v>74.425</v>
      </c>
      <c r="H10" s="18">
        <v>-9.775</v>
      </c>
      <c r="I10" s="18">
        <v>-6.058333333333333</v>
      </c>
      <c r="J10" s="18">
        <v>-6.091666666666666</v>
      </c>
      <c r="K10" s="18">
        <v>-3.575</v>
      </c>
      <c r="L10" s="18">
        <v>-30.53333333333333</v>
      </c>
    </row>
    <row r="11" spans="1:12" ht="12.75">
      <c r="A11" s="4">
        <v>2007</v>
      </c>
      <c r="B11" s="18">
        <v>111.5</v>
      </c>
      <c r="C11" s="18">
        <v>14.191666666666668</v>
      </c>
      <c r="D11" s="18">
        <v>4.658333333333333</v>
      </c>
      <c r="E11" s="18">
        <v>-4.091666666666666</v>
      </c>
      <c r="F11" s="18">
        <v>33.81666666666666</v>
      </c>
      <c r="G11" s="18">
        <v>73.95</v>
      </c>
      <c r="H11" s="18">
        <v>-0.175</v>
      </c>
      <c r="I11" s="18">
        <v>1.1</v>
      </c>
      <c r="J11" s="18">
        <v>6.783333333333332</v>
      </c>
      <c r="K11" s="18">
        <v>-13.125</v>
      </c>
      <c r="L11" s="18">
        <v>-21.683333333333334</v>
      </c>
    </row>
    <row r="12" spans="1:12" ht="12.75">
      <c r="A12" s="55">
        <v>2008</v>
      </c>
      <c r="B12" s="23">
        <v>90.85</v>
      </c>
      <c r="C12" s="23">
        <v>-4.158333333333333</v>
      </c>
      <c r="D12" s="23">
        <v>-11.7</v>
      </c>
      <c r="E12" s="23">
        <v>3.575</v>
      </c>
      <c r="F12" s="23">
        <v>2.8166666666666678</v>
      </c>
      <c r="G12" s="23">
        <v>69.3125</v>
      </c>
      <c r="H12" s="23">
        <v>-12.7</v>
      </c>
      <c r="I12" s="23">
        <v>-13.633333333333333</v>
      </c>
      <c r="J12" s="23">
        <v>-12.391666666666666</v>
      </c>
      <c r="K12" s="23">
        <v>-0.2333333333333325</v>
      </c>
      <c r="L12" s="23">
        <v>-25.008333333333336</v>
      </c>
    </row>
    <row r="13" spans="1:12" ht="12.75" hidden="1" outlineLevel="1">
      <c r="A13" s="7" t="s">
        <v>171</v>
      </c>
      <c r="B13" s="18">
        <v>104.7</v>
      </c>
      <c r="C13" s="18">
        <v>11.4</v>
      </c>
      <c r="D13" s="18">
        <v>6</v>
      </c>
      <c r="E13" s="18">
        <v>1</v>
      </c>
      <c r="F13" s="18">
        <v>29</v>
      </c>
      <c r="G13" s="18">
        <v>77.35</v>
      </c>
      <c r="H13" s="18">
        <v>-12.8</v>
      </c>
      <c r="I13" s="18">
        <v>-10</v>
      </c>
      <c r="J13" s="18">
        <v>-6</v>
      </c>
      <c r="K13" s="18">
        <v>-2</v>
      </c>
      <c r="L13" s="18">
        <v>-38</v>
      </c>
    </row>
    <row r="14" spans="1:12" ht="12.75" hidden="1" outlineLevel="1">
      <c r="A14" s="7" t="s">
        <v>172</v>
      </c>
      <c r="B14" s="18">
        <v>104.3</v>
      </c>
      <c r="C14" s="18">
        <v>8.3</v>
      </c>
      <c r="D14" s="18">
        <v>-6</v>
      </c>
      <c r="E14" s="18">
        <v>-1</v>
      </c>
      <c r="F14" s="18">
        <v>30</v>
      </c>
      <c r="G14" s="18">
        <v>78.75</v>
      </c>
      <c r="H14" s="18">
        <v>-10.3</v>
      </c>
      <c r="I14" s="18">
        <v>-8</v>
      </c>
      <c r="J14" s="18">
        <v>-3</v>
      </c>
      <c r="K14" s="18">
        <v>-3</v>
      </c>
      <c r="L14" s="18">
        <v>-33</v>
      </c>
    </row>
    <row r="15" spans="1:12" ht="12.75" hidden="1" outlineLevel="1">
      <c r="A15" s="7" t="s">
        <v>173</v>
      </c>
      <c r="B15" s="18">
        <v>98.2</v>
      </c>
      <c r="C15" s="18">
        <v>1.2</v>
      </c>
      <c r="D15" s="18">
        <v>-10</v>
      </c>
      <c r="E15" s="18">
        <v>4</v>
      </c>
      <c r="F15" s="18">
        <v>18</v>
      </c>
      <c r="G15" s="18">
        <v>79.3</v>
      </c>
      <c r="H15" s="18">
        <v>-16.5</v>
      </c>
      <c r="I15" s="18">
        <v>-15</v>
      </c>
      <c r="J15" s="18">
        <v>-13</v>
      </c>
      <c r="K15" s="18">
        <v>2</v>
      </c>
      <c r="L15" s="18">
        <v>-36</v>
      </c>
    </row>
    <row r="16" spans="1:12" ht="12.75" hidden="1" outlineLevel="1">
      <c r="A16" s="7" t="s">
        <v>174</v>
      </c>
      <c r="B16" s="18">
        <v>99.8</v>
      </c>
      <c r="C16" s="18">
        <v>1.1</v>
      </c>
      <c r="D16" s="18">
        <v>-14</v>
      </c>
      <c r="E16" s="18">
        <v>5</v>
      </c>
      <c r="F16" s="18">
        <v>22</v>
      </c>
      <c r="G16" s="18">
        <v>79.7</v>
      </c>
      <c r="H16" s="18">
        <v>-14.5</v>
      </c>
      <c r="I16" s="18">
        <v>-11</v>
      </c>
      <c r="J16" s="18">
        <v>-13</v>
      </c>
      <c r="K16" s="18">
        <v>-1</v>
      </c>
      <c r="L16" s="18">
        <v>-34</v>
      </c>
    </row>
    <row r="17" spans="1:12" ht="12.75" hidden="1" outlineLevel="1">
      <c r="A17" s="7" t="s">
        <v>175</v>
      </c>
      <c r="B17" s="18">
        <v>104.7</v>
      </c>
      <c r="C17" s="18">
        <v>1</v>
      </c>
      <c r="D17" s="18">
        <v>-7</v>
      </c>
      <c r="E17" s="18">
        <v>12</v>
      </c>
      <c r="F17" s="18">
        <v>22</v>
      </c>
      <c r="G17" s="18">
        <v>79.45</v>
      </c>
      <c r="H17" s="18">
        <v>-13.6</v>
      </c>
      <c r="I17" s="18">
        <v>-10</v>
      </c>
      <c r="J17" s="18">
        <v>-13</v>
      </c>
      <c r="K17" s="18">
        <v>-3</v>
      </c>
      <c r="L17" s="18">
        <v>-34</v>
      </c>
    </row>
    <row r="18" spans="1:12" ht="12.75" hidden="1" outlineLevel="1">
      <c r="A18" s="7" t="s">
        <v>176</v>
      </c>
      <c r="B18" s="18">
        <v>111.3</v>
      </c>
      <c r="C18" s="18">
        <v>11.5</v>
      </c>
      <c r="D18" s="18">
        <v>0</v>
      </c>
      <c r="E18" s="18">
        <v>-1</v>
      </c>
      <c r="F18" s="18">
        <v>34</v>
      </c>
      <c r="G18" s="18">
        <v>74.45</v>
      </c>
      <c r="H18" s="18">
        <v>-15.6</v>
      </c>
      <c r="I18" s="18">
        <v>-12</v>
      </c>
      <c r="J18" s="18">
        <v>-14</v>
      </c>
      <c r="K18" s="18">
        <v>3</v>
      </c>
      <c r="L18" s="18">
        <v>-34</v>
      </c>
    </row>
    <row r="19" spans="1:12" ht="12.75" hidden="1" outlineLevel="1">
      <c r="A19" s="7" t="s">
        <v>177</v>
      </c>
      <c r="B19" s="18">
        <v>111</v>
      </c>
      <c r="C19" s="18">
        <v>11</v>
      </c>
      <c r="D19" s="18">
        <v>-4</v>
      </c>
      <c r="E19" s="18">
        <v>-2</v>
      </c>
      <c r="F19" s="18">
        <v>36</v>
      </c>
      <c r="G19" s="18">
        <v>71.25</v>
      </c>
      <c r="H19" s="18">
        <v>-9.3</v>
      </c>
      <c r="I19" s="18">
        <v>-5</v>
      </c>
      <c r="J19" s="18">
        <v>-4</v>
      </c>
      <c r="K19" s="18">
        <v>-2</v>
      </c>
      <c r="L19" s="18">
        <v>-30</v>
      </c>
    </row>
    <row r="20" spans="1:12" ht="12.75" hidden="1" outlineLevel="1">
      <c r="A20" s="7" t="s">
        <v>178</v>
      </c>
      <c r="B20" s="18">
        <v>114.6</v>
      </c>
      <c r="C20" s="18">
        <v>12.5</v>
      </c>
      <c r="D20" s="18">
        <v>4</v>
      </c>
      <c r="E20" s="18">
        <v>-6</v>
      </c>
      <c r="F20" s="18">
        <v>28</v>
      </c>
      <c r="G20" s="18">
        <v>72.55</v>
      </c>
      <c r="H20" s="18">
        <v>-0.6</v>
      </c>
      <c r="I20" s="18">
        <v>2</v>
      </c>
      <c r="J20" s="18">
        <v>7</v>
      </c>
      <c r="K20" s="18">
        <v>-12</v>
      </c>
      <c r="L20" s="18">
        <v>-24</v>
      </c>
    </row>
    <row r="21" spans="1:12" ht="12.75" hidden="1" outlineLevel="1">
      <c r="A21" s="7" t="s">
        <v>179</v>
      </c>
      <c r="B21" s="18">
        <v>112.8</v>
      </c>
      <c r="C21" s="18">
        <v>17.6</v>
      </c>
      <c r="D21" s="18">
        <v>5</v>
      </c>
      <c r="E21" s="18">
        <v>-5</v>
      </c>
      <c r="F21" s="18">
        <v>43</v>
      </c>
      <c r="G21" s="18">
        <v>73.05</v>
      </c>
      <c r="H21" s="18">
        <v>3.6</v>
      </c>
      <c r="I21" s="18">
        <v>6</v>
      </c>
      <c r="J21" s="18">
        <v>13</v>
      </c>
      <c r="K21" s="18">
        <v>-15</v>
      </c>
      <c r="L21" s="18">
        <v>-21</v>
      </c>
    </row>
    <row r="22" spans="1:12" ht="12.75" hidden="1" outlineLevel="1">
      <c r="A22" s="7" t="s">
        <v>180</v>
      </c>
      <c r="B22" s="18">
        <v>114.9</v>
      </c>
      <c r="C22" s="18">
        <v>16.9</v>
      </c>
      <c r="D22" s="18">
        <v>12</v>
      </c>
      <c r="E22" s="18">
        <v>-7</v>
      </c>
      <c r="F22" s="18">
        <v>32</v>
      </c>
      <c r="G22" s="18">
        <v>74.25</v>
      </c>
      <c r="H22" s="18">
        <v>1.5</v>
      </c>
      <c r="I22" s="18">
        <v>3</v>
      </c>
      <c r="J22" s="18">
        <v>10</v>
      </c>
      <c r="K22" s="18">
        <v>-15</v>
      </c>
      <c r="L22" s="18">
        <v>-21</v>
      </c>
    </row>
    <row r="23" spans="1:12" ht="12.75" hidden="1" outlineLevel="1">
      <c r="A23" s="7" t="s">
        <v>181</v>
      </c>
      <c r="B23" s="18">
        <v>114.6</v>
      </c>
      <c r="C23" s="18">
        <v>13.2</v>
      </c>
      <c r="D23" s="18">
        <v>4</v>
      </c>
      <c r="E23" s="18">
        <v>-3</v>
      </c>
      <c r="F23" s="18">
        <v>32</v>
      </c>
      <c r="G23" s="18">
        <v>74.05</v>
      </c>
      <c r="H23" s="18">
        <v>0.4</v>
      </c>
      <c r="I23" s="18">
        <v>1</v>
      </c>
      <c r="J23" s="18">
        <v>8</v>
      </c>
      <c r="K23" s="18">
        <v>-13</v>
      </c>
      <c r="L23" s="18">
        <v>-20</v>
      </c>
    </row>
    <row r="24" spans="1:12" ht="12.75" hidden="1" outlineLevel="1">
      <c r="A24" s="7" t="s">
        <v>29</v>
      </c>
      <c r="B24" s="18">
        <v>103.7</v>
      </c>
      <c r="C24" s="18">
        <v>9</v>
      </c>
      <c r="D24" s="18">
        <v>-3</v>
      </c>
      <c r="E24" s="18">
        <v>-1</v>
      </c>
      <c r="F24" s="18">
        <v>28</v>
      </c>
      <c r="G24" s="18">
        <v>74.45</v>
      </c>
      <c r="H24" s="18">
        <v>-6.2</v>
      </c>
      <c r="I24" s="18">
        <v>-5</v>
      </c>
      <c r="J24" s="18">
        <v>-4</v>
      </c>
      <c r="K24" s="18">
        <v>-9</v>
      </c>
      <c r="L24" s="18">
        <v>-25</v>
      </c>
    </row>
    <row r="25" spans="1:12" ht="12.75" hidden="1" outlineLevel="1">
      <c r="A25" s="7" t="s">
        <v>30</v>
      </c>
      <c r="B25" s="18">
        <v>101.8</v>
      </c>
      <c r="C25" s="18">
        <v>5.1</v>
      </c>
      <c r="D25" s="18">
        <v>-1</v>
      </c>
      <c r="E25" s="18">
        <v>0</v>
      </c>
      <c r="F25" s="18">
        <v>16</v>
      </c>
      <c r="G25" s="18">
        <v>73.85</v>
      </c>
      <c r="H25" s="18">
        <v>-7</v>
      </c>
      <c r="I25" s="18">
        <v>-8</v>
      </c>
      <c r="J25" s="18">
        <v>-9</v>
      </c>
      <c r="K25" s="18">
        <v>-11</v>
      </c>
      <c r="L25" s="18">
        <v>-22</v>
      </c>
    </row>
    <row r="26" spans="1:12" ht="12.75" hidden="1" outlineLevel="1">
      <c r="A26" s="7" t="s">
        <v>31</v>
      </c>
      <c r="B26" s="18">
        <v>94</v>
      </c>
      <c r="C26" s="18">
        <v>-0.9</v>
      </c>
      <c r="D26" s="18">
        <v>-7</v>
      </c>
      <c r="E26" s="18">
        <v>0</v>
      </c>
      <c r="F26" s="18">
        <v>4</v>
      </c>
      <c r="G26" s="18">
        <v>72.1</v>
      </c>
      <c r="H26" s="18">
        <v>-11.5</v>
      </c>
      <c r="I26" s="18">
        <v>-17</v>
      </c>
      <c r="J26" s="18">
        <v>-12</v>
      </c>
      <c r="K26" s="18">
        <v>-9</v>
      </c>
      <c r="L26" s="18">
        <v>-27</v>
      </c>
    </row>
    <row r="27" spans="1:12" ht="12.75" collapsed="1">
      <c r="A27" s="7" t="s">
        <v>32</v>
      </c>
      <c r="B27" s="18">
        <v>95</v>
      </c>
      <c r="C27" s="18">
        <v>0</v>
      </c>
      <c r="D27" s="18">
        <v>-7</v>
      </c>
      <c r="E27" s="18">
        <v>4</v>
      </c>
      <c r="F27" s="18">
        <v>10</v>
      </c>
      <c r="G27" s="18">
        <v>70.2</v>
      </c>
      <c r="H27" s="18">
        <v>-10.1</v>
      </c>
      <c r="I27" s="18">
        <v>-15</v>
      </c>
      <c r="J27" s="18">
        <v>-9</v>
      </c>
      <c r="K27" s="18">
        <v>-9</v>
      </c>
      <c r="L27" s="18">
        <v>-25</v>
      </c>
    </row>
    <row r="28" spans="1:12" ht="12.75">
      <c r="A28" s="7" t="s">
        <v>33</v>
      </c>
      <c r="B28" s="13">
        <v>72.6</v>
      </c>
      <c r="C28" s="13">
        <v>-20.8</v>
      </c>
      <c r="D28" s="13">
        <v>-33</v>
      </c>
      <c r="E28" s="13">
        <v>10</v>
      </c>
      <c r="F28" s="13">
        <v>-19</v>
      </c>
      <c r="G28" s="13">
        <v>61.1</v>
      </c>
      <c r="H28" s="13">
        <v>-22.2</v>
      </c>
      <c r="I28" s="13">
        <v>-15</v>
      </c>
      <c r="J28" s="13">
        <v>-21</v>
      </c>
      <c r="K28" s="13">
        <v>27</v>
      </c>
      <c r="L28" s="13">
        <v>-26</v>
      </c>
    </row>
    <row r="29" spans="1:12" s="6" customFormat="1" ht="12.75">
      <c r="A29" s="7" t="s">
        <v>34</v>
      </c>
      <c r="B29" s="16">
        <v>57.43333333333334</v>
      </c>
      <c r="C29" s="13">
        <v>-30.133333333333336</v>
      </c>
      <c r="D29" s="13">
        <v>-45.06666666666666</v>
      </c>
      <c r="E29" s="13">
        <v>17.633333333333333</v>
      </c>
      <c r="F29" s="13">
        <v>-27.833333333333332</v>
      </c>
      <c r="G29" s="235">
        <v>52.1</v>
      </c>
      <c r="H29" s="13">
        <v>-40.9</v>
      </c>
      <c r="I29" s="13">
        <v>-21.5</v>
      </c>
      <c r="J29" s="13">
        <v>-43.666666666666664</v>
      </c>
      <c r="K29" s="13">
        <v>68.83333333333333</v>
      </c>
      <c r="L29" s="13">
        <v>-29.53333333333333</v>
      </c>
    </row>
    <row r="30" spans="1:12" ht="12.75">
      <c r="A30" s="7" t="s">
        <v>35</v>
      </c>
      <c r="B30" s="13">
        <v>49.26666666666667</v>
      </c>
      <c r="C30" s="13">
        <v>-25.766666666666666</v>
      </c>
      <c r="D30" s="13">
        <v>-52.5</v>
      </c>
      <c r="E30" s="13">
        <v>15.1</v>
      </c>
      <c r="F30" s="13">
        <v>-9.766666666666667</v>
      </c>
      <c r="G30" s="54">
        <v>51.4</v>
      </c>
      <c r="H30" s="13">
        <v>-39.03333333333333</v>
      </c>
      <c r="I30" s="13">
        <v>-21.033333333333335</v>
      </c>
      <c r="J30" s="13">
        <v>-47.96666666666666</v>
      </c>
      <c r="K30" s="13">
        <v>56.13333333333333</v>
      </c>
      <c r="L30" s="13">
        <v>-30.933333333333334</v>
      </c>
    </row>
    <row r="31" spans="1:12" ht="12.75">
      <c r="A31" s="20" t="s">
        <v>36</v>
      </c>
      <c r="B31" s="23">
        <v>61.8</v>
      </c>
      <c r="C31" s="23">
        <v>-11.533333333333333</v>
      </c>
      <c r="D31" s="23">
        <v>-46.2</v>
      </c>
      <c r="E31" s="23">
        <v>6.4</v>
      </c>
      <c r="F31" s="23">
        <v>17.9</v>
      </c>
      <c r="G31" s="56">
        <v>55.35</v>
      </c>
      <c r="H31" s="23">
        <v>-31.733333333333334</v>
      </c>
      <c r="I31" s="23">
        <v>-16.166666666666668</v>
      </c>
      <c r="J31" s="23">
        <v>-38.53333333333334</v>
      </c>
      <c r="K31" s="23">
        <v>43.4</v>
      </c>
      <c r="L31" s="23">
        <v>-28.966666666666665</v>
      </c>
    </row>
    <row r="32" spans="1:12" ht="14.25" customHeight="1" hidden="1" outlineLevel="1">
      <c r="A32" s="7" t="s">
        <v>519</v>
      </c>
      <c r="B32" s="18">
        <v>103.2</v>
      </c>
      <c r="C32" s="18">
        <v>9</v>
      </c>
      <c r="D32" s="18">
        <v>10</v>
      </c>
      <c r="E32" s="18">
        <v>-3</v>
      </c>
      <c r="F32" s="18">
        <v>15</v>
      </c>
      <c r="G32" s="1">
        <v>75.6</v>
      </c>
      <c r="H32" s="18">
        <v>-13</v>
      </c>
      <c r="I32" s="18">
        <v>-11</v>
      </c>
      <c r="J32" s="18">
        <v>-8</v>
      </c>
      <c r="K32" s="18">
        <v>-4</v>
      </c>
      <c r="L32" s="18">
        <v>-36</v>
      </c>
    </row>
    <row r="33" spans="1:12" ht="12.75" hidden="1" outlineLevel="1">
      <c r="A33" s="7" t="s">
        <v>520</v>
      </c>
      <c r="B33" s="18">
        <v>106.8</v>
      </c>
      <c r="C33" s="18">
        <v>13</v>
      </c>
      <c r="D33" s="18">
        <v>5</v>
      </c>
      <c r="E33" s="18">
        <v>4</v>
      </c>
      <c r="F33" s="18">
        <v>38</v>
      </c>
      <c r="G33" s="334" t="s">
        <v>86</v>
      </c>
      <c r="H33" s="18">
        <v>-13</v>
      </c>
      <c r="I33" s="18">
        <v>-8</v>
      </c>
      <c r="J33" s="18">
        <v>-6</v>
      </c>
      <c r="K33" s="18">
        <v>-1</v>
      </c>
      <c r="L33" s="18">
        <v>-37</v>
      </c>
    </row>
    <row r="34" spans="1:12" ht="12.75" hidden="1" outlineLevel="1">
      <c r="A34" s="7" t="s">
        <v>521</v>
      </c>
      <c r="B34" s="18">
        <v>104</v>
      </c>
      <c r="C34" s="18">
        <v>12</v>
      </c>
      <c r="D34" s="18">
        <v>3</v>
      </c>
      <c r="E34" s="18">
        <v>2</v>
      </c>
      <c r="F34" s="18">
        <v>36</v>
      </c>
      <c r="G34" s="334" t="s">
        <v>86</v>
      </c>
      <c r="H34" s="18">
        <v>-13</v>
      </c>
      <c r="I34" s="18">
        <v>-10</v>
      </c>
      <c r="J34" s="18">
        <v>-3</v>
      </c>
      <c r="K34" s="18">
        <v>-1</v>
      </c>
      <c r="L34" s="18">
        <v>-41</v>
      </c>
    </row>
    <row r="35" spans="1:12" ht="12.75" hidden="1" outlineLevel="1">
      <c r="A35" s="7" t="s">
        <v>522</v>
      </c>
      <c r="B35" s="18">
        <v>106.5</v>
      </c>
      <c r="C35" s="18">
        <v>11</v>
      </c>
      <c r="D35" s="18">
        <v>-8</v>
      </c>
      <c r="E35" s="18">
        <v>-4</v>
      </c>
      <c r="F35" s="18">
        <v>37</v>
      </c>
      <c r="G35" s="1">
        <v>79.1</v>
      </c>
      <c r="H35" s="18">
        <v>-10</v>
      </c>
      <c r="I35" s="18">
        <v>-8</v>
      </c>
      <c r="J35" s="18">
        <v>-3</v>
      </c>
      <c r="K35" s="18">
        <v>-3</v>
      </c>
      <c r="L35" s="18">
        <v>-34</v>
      </c>
    </row>
    <row r="36" spans="1:12" ht="12.75" hidden="1" outlineLevel="1">
      <c r="A36" s="7" t="s">
        <v>271</v>
      </c>
      <c r="B36" s="18">
        <v>101.9</v>
      </c>
      <c r="C36" s="18">
        <v>6</v>
      </c>
      <c r="D36" s="18">
        <v>-8</v>
      </c>
      <c r="E36" s="18">
        <v>1</v>
      </c>
      <c r="F36" s="18">
        <v>27</v>
      </c>
      <c r="G36" s="334" t="s">
        <v>86</v>
      </c>
      <c r="H36" s="18">
        <v>-12</v>
      </c>
      <c r="I36" s="18">
        <v>-9</v>
      </c>
      <c r="J36" s="18">
        <v>-6</v>
      </c>
      <c r="K36" s="18">
        <v>-3</v>
      </c>
      <c r="L36" s="18">
        <v>-35</v>
      </c>
    </row>
    <row r="37" spans="1:12" ht="12.75" hidden="1" outlineLevel="1">
      <c r="A37" s="7" t="s">
        <v>272</v>
      </c>
      <c r="B37" s="18">
        <v>104.4</v>
      </c>
      <c r="C37" s="18">
        <v>8</v>
      </c>
      <c r="D37" s="18">
        <v>-4</v>
      </c>
      <c r="E37" s="18">
        <v>0</v>
      </c>
      <c r="F37" s="18">
        <v>26</v>
      </c>
      <c r="G37" s="334" t="s">
        <v>86</v>
      </c>
      <c r="H37" s="18">
        <v>-9</v>
      </c>
      <c r="I37" s="18">
        <v>-7</v>
      </c>
      <c r="J37" s="18">
        <v>-2</v>
      </c>
      <c r="K37" s="18">
        <v>-4</v>
      </c>
      <c r="L37" s="18">
        <v>-32</v>
      </c>
    </row>
    <row r="38" spans="1:12" ht="12.75" hidden="1" outlineLevel="1">
      <c r="A38" s="7" t="s">
        <v>273</v>
      </c>
      <c r="B38" s="18">
        <v>100.7</v>
      </c>
      <c r="C38" s="18">
        <v>-2</v>
      </c>
      <c r="D38" s="18">
        <v>-14</v>
      </c>
      <c r="E38" s="18">
        <v>1</v>
      </c>
      <c r="F38" s="18">
        <v>8</v>
      </c>
      <c r="G38" s="1">
        <v>78.4</v>
      </c>
      <c r="H38" s="18">
        <v>-12</v>
      </c>
      <c r="I38" s="18">
        <v>-9</v>
      </c>
      <c r="J38" s="18">
        <v>-6</v>
      </c>
      <c r="K38" s="18">
        <v>-3</v>
      </c>
      <c r="L38" s="18">
        <v>-37</v>
      </c>
    </row>
    <row r="39" spans="1:12" ht="12.75" hidden="1" outlineLevel="1">
      <c r="A39" s="7" t="s">
        <v>523</v>
      </c>
      <c r="B39" s="18">
        <v>97.1</v>
      </c>
      <c r="C39" s="18">
        <v>-1</v>
      </c>
      <c r="D39" s="18">
        <v>-4</v>
      </c>
      <c r="E39" s="18">
        <v>5</v>
      </c>
      <c r="F39" s="18">
        <v>6</v>
      </c>
      <c r="G39" s="334" t="s">
        <v>86</v>
      </c>
      <c r="H39" s="18">
        <v>-14</v>
      </c>
      <c r="I39" s="18">
        <v>-13</v>
      </c>
      <c r="J39" s="18">
        <v>-9</v>
      </c>
      <c r="K39" s="18">
        <v>2</v>
      </c>
      <c r="L39" s="18">
        <v>-31</v>
      </c>
    </row>
    <row r="40" spans="1:12" ht="12.75" hidden="1" outlineLevel="1">
      <c r="A40" s="7" t="s">
        <v>524</v>
      </c>
      <c r="B40" s="18">
        <v>96.7</v>
      </c>
      <c r="C40" s="18">
        <v>7</v>
      </c>
      <c r="D40" s="18">
        <v>-13</v>
      </c>
      <c r="E40" s="18">
        <v>7</v>
      </c>
      <c r="F40" s="18">
        <v>40</v>
      </c>
      <c r="G40" s="334" t="s">
        <v>86</v>
      </c>
      <c r="H40" s="18">
        <v>-24</v>
      </c>
      <c r="I40" s="18">
        <v>-22</v>
      </c>
      <c r="J40" s="18">
        <v>-24</v>
      </c>
      <c r="K40" s="18">
        <v>8</v>
      </c>
      <c r="L40" s="18">
        <v>-40</v>
      </c>
    </row>
    <row r="41" spans="1:12" ht="12.75" hidden="1" outlineLevel="1">
      <c r="A41" s="7" t="s">
        <v>525</v>
      </c>
      <c r="B41" s="18">
        <v>96.5</v>
      </c>
      <c r="C41" s="18">
        <v>2</v>
      </c>
      <c r="D41" s="18">
        <v>-14</v>
      </c>
      <c r="E41" s="18">
        <v>5</v>
      </c>
      <c r="F41" s="18">
        <v>25</v>
      </c>
      <c r="G41" s="1">
        <v>80.2</v>
      </c>
      <c r="H41" s="18">
        <v>-18</v>
      </c>
      <c r="I41" s="18">
        <v>-16</v>
      </c>
      <c r="J41" s="18">
        <v>-18</v>
      </c>
      <c r="K41" s="18">
        <v>-1</v>
      </c>
      <c r="L41" s="18">
        <v>-38</v>
      </c>
    </row>
    <row r="42" spans="1:12" ht="12.75" hidden="1" outlineLevel="1">
      <c r="A42" s="7" t="s">
        <v>526</v>
      </c>
      <c r="B42" s="18">
        <v>100.3</v>
      </c>
      <c r="C42" s="18">
        <v>4</v>
      </c>
      <c r="D42" s="18">
        <v>-14</v>
      </c>
      <c r="E42" s="18">
        <v>7</v>
      </c>
      <c r="F42" s="18">
        <v>32</v>
      </c>
      <c r="G42" s="334" t="s">
        <v>86</v>
      </c>
      <c r="H42" s="18">
        <v>-12</v>
      </c>
      <c r="I42" s="18">
        <v>-9</v>
      </c>
      <c r="J42" s="18">
        <v>-10</v>
      </c>
      <c r="K42" s="18">
        <v>-3</v>
      </c>
      <c r="L42" s="18">
        <v>-33</v>
      </c>
    </row>
    <row r="43" spans="1:12" ht="12.75" hidden="1" outlineLevel="1">
      <c r="A43" s="7" t="s">
        <v>527</v>
      </c>
      <c r="B43" s="18">
        <v>102.7</v>
      </c>
      <c r="C43" s="18">
        <v>-2</v>
      </c>
      <c r="D43" s="18">
        <v>-14</v>
      </c>
      <c r="E43" s="18">
        <v>3</v>
      </c>
      <c r="F43" s="18">
        <v>10</v>
      </c>
      <c r="G43" s="334" t="s">
        <v>86</v>
      </c>
      <c r="H43" s="18">
        <v>-14</v>
      </c>
      <c r="I43" s="18">
        <v>-9</v>
      </c>
      <c r="J43" s="18">
        <v>-12</v>
      </c>
      <c r="K43" s="18">
        <v>1</v>
      </c>
      <c r="L43" s="18">
        <v>-33</v>
      </c>
    </row>
    <row r="44" spans="1:12" ht="12.75" hidden="1" outlineLevel="1">
      <c r="A44" s="7" t="s">
        <v>528</v>
      </c>
      <c r="B44" s="18">
        <v>103.3</v>
      </c>
      <c r="C44" s="18">
        <v>-4</v>
      </c>
      <c r="D44" s="18">
        <v>-8</v>
      </c>
      <c r="E44" s="18">
        <v>13</v>
      </c>
      <c r="F44" s="18">
        <v>9</v>
      </c>
      <c r="G44" s="1">
        <v>79.2</v>
      </c>
      <c r="H44" s="18">
        <v>-14</v>
      </c>
      <c r="I44" s="18">
        <v>-10</v>
      </c>
      <c r="J44" s="18">
        <v>-13</v>
      </c>
      <c r="K44" s="18">
        <v>-4</v>
      </c>
      <c r="L44" s="18">
        <v>-36</v>
      </c>
    </row>
    <row r="45" spans="1:12" ht="12.75" hidden="1" outlineLevel="1">
      <c r="A45" s="7" t="s">
        <v>529</v>
      </c>
      <c r="B45" s="18">
        <v>103.5</v>
      </c>
      <c r="C45" s="18">
        <v>1</v>
      </c>
      <c r="D45" s="18">
        <v>-13</v>
      </c>
      <c r="E45" s="18">
        <v>16</v>
      </c>
      <c r="F45" s="18">
        <v>31</v>
      </c>
      <c r="G45" s="334" t="s">
        <v>86</v>
      </c>
      <c r="H45" s="18">
        <v>-14</v>
      </c>
      <c r="I45" s="18">
        <v>-11</v>
      </c>
      <c r="J45" s="18">
        <v>-14</v>
      </c>
      <c r="K45" s="18">
        <v>-3</v>
      </c>
      <c r="L45" s="18">
        <v>-34</v>
      </c>
    </row>
    <row r="46" spans="1:12" ht="12.75" hidden="1" outlineLevel="1">
      <c r="A46" s="7" t="s">
        <v>530</v>
      </c>
      <c r="B46" s="18">
        <v>107.4</v>
      </c>
      <c r="C46" s="18">
        <v>7</v>
      </c>
      <c r="D46" s="18">
        <v>0</v>
      </c>
      <c r="E46" s="18">
        <v>6</v>
      </c>
      <c r="F46" s="18">
        <v>26</v>
      </c>
      <c r="G46" s="334" t="s">
        <v>86</v>
      </c>
      <c r="H46" s="18">
        <v>-13</v>
      </c>
      <c r="I46" s="18">
        <v>-9</v>
      </c>
      <c r="J46" s="18">
        <v>-12</v>
      </c>
      <c r="K46" s="18">
        <v>-2</v>
      </c>
      <c r="L46" s="18">
        <v>-32</v>
      </c>
    </row>
    <row r="47" spans="1:12" ht="12.75" hidden="1" outlineLevel="1">
      <c r="A47" s="7" t="s">
        <v>572</v>
      </c>
      <c r="B47" s="18">
        <v>108.2</v>
      </c>
      <c r="C47" s="18">
        <v>8</v>
      </c>
      <c r="D47" s="18">
        <v>2</v>
      </c>
      <c r="E47" s="18">
        <v>3</v>
      </c>
      <c r="F47" s="18">
        <v>24</v>
      </c>
      <c r="G47" s="1">
        <v>79.7</v>
      </c>
      <c r="H47" s="18">
        <v>-16</v>
      </c>
      <c r="I47" s="18">
        <v>-12</v>
      </c>
      <c r="J47" s="18">
        <v>-14</v>
      </c>
      <c r="K47" s="18">
        <v>2</v>
      </c>
      <c r="L47" s="18">
        <v>-35</v>
      </c>
    </row>
    <row r="48" spans="1:12" ht="12.75" hidden="1" outlineLevel="1">
      <c r="A48" s="7" t="s">
        <v>283</v>
      </c>
      <c r="B48" s="18">
        <v>113.7</v>
      </c>
      <c r="C48" s="18">
        <v>18</v>
      </c>
      <c r="D48" s="18">
        <v>4</v>
      </c>
      <c r="E48" s="18">
        <v>-1</v>
      </c>
      <c r="F48" s="18">
        <v>50</v>
      </c>
      <c r="G48" s="334" t="s">
        <v>86</v>
      </c>
      <c r="H48" s="18">
        <v>-17</v>
      </c>
      <c r="I48" s="18">
        <v>-14</v>
      </c>
      <c r="J48" s="18">
        <v>-15</v>
      </c>
      <c r="K48" s="18">
        <v>3</v>
      </c>
      <c r="L48" s="18">
        <v>-36</v>
      </c>
    </row>
    <row r="49" spans="1:12" ht="12.75" hidden="1" outlineLevel="1">
      <c r="A49" s="7" t="s">
        <v>284</v>
      </c>
      <c r="B49" s="18">
        <v>111.9</v>
      </c>
      <c r="C49" s="18">
        <v>9</v>
      </c>
      <c r="D49" s="18">
        <v>-6</v>
      </c>
      <c r="E49" s="18">
        <v>-5</v>
      </c>
      <c r="F49" s="18">
        <v>27</v>
      </c>
      <c r="G49" s="334" t="s">
        <v>86</v>
      </c>
      <c r="H49" s="18">
        <v>-14</v>
      </c>
      <c r="I49" s="18">
        <v>-10</v>
      </c>
      <c r="J49" s="18">
        <v>-12</v>
      </c>
      <c r="K49" s="18">
        <v>3</v>
      </c>
      <c r="L49" s="18">
        <v>-32</v>
      </c>
    </row>
    <row r="50" spans="1:12" ht="12.75" hidden="1" outlineLevel="1">
      <c r="A50" s="7" t="s">
        <v>285</v>
      </c>
      <c r="B50" s="18">
        <v>112.8</v>
      </c>
      <c r="C50" s="18">
        <v>10</v>
      </c>
      <c r="D50" s="18">
        <v>-4</v>
      </c>
      <c r="E50" s="18">
        <v>-3</v>
      </c>
      <c r="F50" s="18">
        <v>32</v>
      </c>
      <c r="G50" s="1">
        <v>69.2</v>
      </c>
      <c r="H50" s="18">
        <v>-11</v>
      </c>
      <c r="I50" s="18">
        <v>-5</v>
      </c>
      <c r="J50" s="18">
        <v>-8</v>
      </c>
      <c r="K50" s="18">
        <v>-2</v>
      </c>
      <c r="L50" s="18">
        <v>-33</v>
      </c>
    </row>
    <row r="51" spans="1:12" ht="12.75" hidden="1" outlineLevel="1">
      <c r="A51" s="7" t="s">
        <v>531</v>
      </c>
      <c r="B51" s="18">
        <v>113.4</v>
      </c>
      <c r="C51" s="18">
        <v>14</v>
      </c>
      <c r="D51" s="18">
        <v>-4</v>
      </c>
      <c r="E51" s="18">
        <v>-1</v>
      </c>
      <c r="F51" s="18">
        <v>45</v>
      </c>
      <c r="G51" s="334" t="s">
        <v>86</v>
      </c>
      <c r="H51" s="18">
        <v>-11</v>
      </c>
      <c r="I51" s="18">
        <v>-6</v>
      </c>
      <c r="J51" s="18">
        <v>-6</v>
      </c>
      <c r="K51" s="18">
        <v>0</v>
      </c>
      <c r="L51" s="18">
        <v>-32</v>
      </c>
    </row>
    <row r="52" spans="1:12" ht="12.75" hidden="1" outlineLevel="1">
      <c r="A52" s="7" t="s">
        <v>532</v>
      </c>
      <c r="B52" s="18">
        <v>106.8</v>
      </c>
      <c r="C52" s="18">
        <v>9</v>
      </c>
      <c r="D52" s="18">
        <v>-5</v>
      </c>
      <c r="E52" s="18">
        <v>-2</v>
      </c>
      <c r="F52" s="18">
        <v>30</v>
      </c>
      <c r="G52" s="334" t="s">
        <v>86</v>
      </c>
      <c r="H52" s="18">
        <v>-6</v>
      </c>
      <c r="I52" s="18">
        <v>-4</v>
      </c>
      <c r="J52" s="18">
        <v>2</v>
      </c>
      <c r="K52" s="18">
        <v>-3</v>
      </c>
      <c r="L52" s="18">
        <v>-25</v>
      </c>
    </row>
    <row r="53" spans="1:12" ht="12.75" hidden="1" outlineLevel="1">
      <c r="A53" s="7" t="s">
        <v>533</v>
      </c>
      <c r="B53" s="18">
        <v>116.1</v>
      </c>
      <c r="C53" s="18">
        <v>17</v>
      </c>
      <c r="D53" s="18">
        <v>3</v>
      </c>
      <c r="E53" s="18">
        <v>-9</v>
      </c>
      <c r="F53" s="18">
        <v>40</v>
      </c>
      <c r="G53" s="1">
        <v>73.3</v>
      </c>
      <c r="H53" s="18">
        <v>-5</v>
      </c>
      <c r="I53" s="18">
        <v>-4</v>
      </c>
      <c r="J53" s="18">
        <v>0</v>
      </c>
      <c r="K53" s="18">
        <v>-8</v>
      </c>
      <c r="L53" s="18">
        <v>-26</v>
      </c>
    </row>
    <row r="54" spans="1:12" ht="12.75" hidden="1" outlineLevel="1">
      <c r="A54" s="7" t="s">
        <v>534</v>
      </c>
      <c r="B54" s="18">
        <v>113</v>
      </c>
      <c r="C54" s="18">
        <v>11</v>
      </c>
      <c r="D54" s="18">
        <v>4</v>
      </c>
      <c r="E54" s="18">
        <v>-6</v>
      </c>
      <c r="F54" s="18">
        <v>23</v>
      </c>
      <c r="G54" s="334" t="s">
        <v>86</v>
      </c>
      <c r="H54" s="18">
        <v>-3</v>
      </c>
      <c r="I54" s="18">
        <v>0</v>
      </c>
      <c r="J54" s="18">
        <v>5</v>
      </c>
      <c r="K54" s="18">
        <v>-11</v>
      </c>
      <c r="L54" s="18">
        <v>-28</v>
      </c>
    </row>
    <row r="55" spans="1:12" ht="12.75" hidden="1" outlineLevel="1">
      <c r="A55" s="7" t="s">
        <v>535</v>
      </c>
      <c r="B55" s="18">
        <v>114.8</v>
      </c>
      <c r="C55" s="18">
        <v>9</v>
      </c>
      <c r="D55" s="18">
        <v>6</v>
      </c>
      <c r="E55" s="18">
        <v>-2</v>
      </c>
      <c r="F55" s="18">
        <v>19</v>
      </c>
      <c r="G55" s="334" t="s">
        <v>86</v>
      </c>
      <c r="H55" s="18">
        <v>7</v>
      </c>
      <c r="I55" s="18">
        <v>10</v>
      </c>
      <c r="J55" s="18">
        <v>15</v>
      </c>
      <c r="K55" s="18">
        <v>-18</v>
      </c>
      <c r="L55" s="18">
        <v>-17</v>
      </c>
    </row>
    <row r="56" spans="1:12" ht="12.75" hidden="1" outlineLevel="1">
      <c r="A56" s="7" t="s">
        <v>536</v>
      </c>
      <c r="B56" s="18">
        <v>113.8</v>
      </c>
      <c r="C56" s="18">
        <v>20</v>
      </c>
      <c r="D56" s="18">
        <v>2</v>
      </c>
      <c r="E56" s="18">
        <v>-6</v>
      </c>
      <c r="F56" s="18">
        <v>52</v>
      </c>
      <c r="G56" s="1">
        <v>71.8</v>
      </c>
      <c r="H56" s="18">
        <v>6</v>
      </c>
      <c r="I56" s="18">
        <v>9</v>
      </c>
      <c r="J56" s="18">
        <v>15</v>
      </c>
      <c r="K56" s="18">
        <v>-18</v>
      </c>
      <c r="L56" s="18">
        <v>-19</v>
      </c>
    </row>
    <row r="57" spans="1:12" ht="12.75" hidden="1" outlineLevel="1">
      <c r="A57" s="7" t="s">
        <v>537</v>
      </c>
      <c r="B57" s="18">
        <v>111.2</v>
      </c>
      <c r="C57" s="18">
        <v>18</v>
      </c>
      <c r="D57" s="18">
        <v>1</v>
      </c>
      <c r="E57" s="18">
        <v>-2</v>
      </c>
      <c r="F57" s="18">
        <v>49</v>
      </c>
      <c r="G57" s="334" t="s">
        <v>86</v>
      </c>
      <c r="H57" s="18">
        <v>4</v>
      </c>
      <c r="I57" s="18">
        <v>7</v>
      </c>
      <c r="J57" s="18">
        <v>14</v>
      </c>
      <c r="K57" s="18">
        <v>-17</v>
      </c>
      <c r="L57" s="18">
        <v>-22</v>
      </c>
    </row>
    <row r="58" spans="1:12" ht="12.75" hidden="1" outlineLevel="1">
      <c r="A58" s="7" t="s">
        <v>538</v>
      </c>
      <c r="B58" s="18">
        <v>113.5</v>
      </c>
      <c r="C58" s="18">
        <v>15</v>
      </c>
      <c r="D58" s="18">
        <v>11</v>
      </c>
      <c r="E58" s="18">
        <v>-8</v>
      </c>
      <c r="F58" s="18">
        <v>26</v>
      </c>
      <c r="G58" s="334" t="s">
        <v>86</v>
      </c>
      <c r="H58" s="18">
        <v>1</v>
      </c>
      <c r="I58" s="18">
        <v>3</v>
      </c>
      <c r="J58" s="18">
        <v>11</v>
      </c>
      <c r="K58" s="18">
        <v>-11</v>
      </c>
      <c r="L58" s="18">
        <v>-20</v>
      </c>
    </row>
    <row r="59" spans="1:12" ht="12.75" hidden="1" outlineLevel="1">
      <c r="A59" s="7" t="s">
        <v>573</v>
      </c>
      <c r="B59" s="18">
        <v>112</v>
      </c>
      <c r="C59" s="18">
        <v>11</v>
      </c>
      <c r="D59" s="18">
        <v>12</v>
      </c>
      <c r="E59" s="18">
        <v>-4</v>
      </c>
      <c r="F59" s="18">
        <v>17</v>
      </c>
      <c r="G59" s="1">
        <v>74.3</v>
      </c>
      <c r="H59" s="18">
        <v>4</v>
      </c>
      <c r="I59" s="18">
        <v>4</v>
      </c>
      <c r="J59" s="18">
        <v>15</v>
      </c>
      <c r="K59" s="18">
        <v>-16</v>
      </c>
      <c r="L59" s="18">
        <v>-18</v>
      </c>
    </row>
    <row r="60" spans="1:12" ht="12.75" hidden="1" outlineLevel="1">
      <c r="A60" s="7" t="s">
        <v>295</v>
      </c>
      <c r="B60" s="18">
        <v>117.3</v>
      </c>
      <c r="C60" s="18">
        <v>24</v>
      </c>
      <c r="D60" s="18">
        <v>11</v>
      </c>
      <c r="E60" s="18">
        <v>-4</v>
      </c>
      <c r="F60" s="18">
        <v>56</v>
      </c>
      <c r="G60" s="334" t="s">
        <v>86</v>
      </c>
      <c r="H60" s="18">
        <v>0</v>
      </c>
      <c r="I60" s="18">
        <v>3</v>
      </c>
      <c r="J60" s="18">
        <v>6</v>
      </c>
      <c r="K60" s="18">
        <v>-11</v>
      </c>
      <c r="L60" s="18">
        <v>-21</v>
      </c>
    </row>
    <row r="61" spans="1:12" ht="12.75" hidden="1" outlineLevel="1">
      <c r="A61" s="7" t="s">
        <v>296</v>
      </c>
      <c r="B61" s="18">
        <v>115.4</v>
      </c>
      <c r="C61" s="18">
        <v>16</v>
      </c>
      <c r="D61" s="18">
        <v>13</v>
      </c>
      <c r="E61" s="18">
        <v>-14</v>
      </c>
      <c r="F61" s="18">
        <v>22</v>
      </c>
      <c r="G61" s="334" t="s">
        <v>86</v>
      </c>
      <c r="H61" s="18">
        <v>0</v>
      </c>
      <c r="I61" s="18">
        <v>1</v>
      </c>
      <c r="J61" s="18">
        <v>9</v>
      </c>
      <c r="K61" s="18">
        <v>-17</v>
      </c>
      <c r="L61" s="18">
        <v>-25</v>
      </c>
    </row>
    <row r="62" spans="1:12" ht="12.75" hidden="1" outlineLevel="1">
      <c r="A62" s="7" t="s">
        <v>297</v>
      </c>
      <c r="B62" s="18">
        <v>119</v>
      </c>
      <c r="C62" s="18">
        <v>18</v>
      </c>
      <c r="D62" s="18">
        <v>11</v>
      </c>
      <c r="E62" s="18">
        <v>-3</v>
      </c>
      <c r="F62" s="18">
        <v>38</v>
      </c>
      <c r="G62" s="1">
        <v>74.2</v>
      </c>
      <c r="H62" s="18">
        <v>2</v>
      </c>
      <c r="I62" s="18">
        <v>3</v>
      </c>
      <c r="J62" s="18">
        <v>9</v>
      </c>
      <c r="K62" s="18">
        <v>-14</v>
      </c>
      <c r="L62" s="18">
        <v>-19</v>
      </c>
    </row>
    <row r="63" spans="1:12" ht="12.75" hidden="1" outlineLevel="1">
      <c r="A63" s="7" t="s">
        <v>539</v>
      </c>
      <c r="B63" s="18">
        <v>114.5</v>
      </c>
      <c r="C63" s="18">
        <v>10</v>
      </c>
      <c r="D63" s="18">
        <v>1</v>
      </c>
      <c r="E63" s="18">
        <v>-2</v>
      </c>
      <c r="F63" s="18">
        <v>29</v>
      </c>
      <c r="G63" s="334" t="s">
        <v>86</v>
      </c>
      <c r="H63" s="18">
        <v>1</v>
      </c>
      <c r="I63" s="18">
        <v>-1</v>
      </c>
      <c r="J63" s="18">
        <v>7</v>
      </c>
      <c r="K63" s="18">
        <v>-15</v>
      </c>
      <c r="L63" s="18">
        <v>-20</v>
      </c>
    </row>
    <row r="64" spans="1:12" ht="12.75" hidden="1" outlineLevel="1">
      <c r="A64" s="7" t="s">
        <v>540</v>
      </c>
      <c r="B64" s="18">
        <v>110.3</v>
      </c>
      <c r="C64" s="18">
        <v>12</v>
      </c>
      <c r="D64" s="18">
        <v>2</v>
      </c>
      <c r="E64" s="18">
        <v>-4</v>
      </c>
      <c r="F64" s="18">
        <v>30</v>
      </c>
      <c r="G64" s="334" t="s">
        <v>86</v>
      </c>
      <c r="H64" s="18">
        <v>-1</v>
      </c>
      <c r="I64" s="18">
        <v>-1</v>
      </c>
      <c r="J64" s="18">
        <v>7</v>
      </c>
      <c r="K64" s="18">
        <v>-11</v>
      </c>
      <c r="L64" s="18">
        <v>-22</v>
      </c>
    </row>
    <row r="65" spans="1:12" ht="12.75" hidden="1" outlineLevel="1">
      <c r="A65" s="7" t="s">
        <v>444</v>
      </c>
      <c r="B65" s="18">
        <v>106.3</v>
      </c>
      <c r="C65" s="18">
        <v>13</v>
      </c>
      <c r="D65" s="18">
        <v>-3</v>
      </c>
      <c r="E65" s="18">
        <v>-1</v>
      </c>
      <c r="F65" s="18">
        <v>41</v>
      </c>
      <c r="G65" s="1">
        <v>73.9</v>
      </c>
      <c r="H65" s="18">
        <v>-6</v>
      </c>
      <c r="I65" s="18">
        <v>-4</v>
      </c>
      <c r="J65" s="18">
        <v>-1</v>
      </c>
      <c r="K65" s="18">
        <v>-8</v>
      </c>
      <c r="L65" s="18">
        <v>-25</v>
      </c>
    </row>
    <row r="66" spans="1:12" ht="12.75" hidden="1" outlineLevel="1">
      <c r="A66" s="7" t="s">
        <v>445</v>
      </c>
      <c r="B66" s="18">
        <v>104.8</v>
      </c>
      <c r="C66" s="18">
        <v>11</v>
      </c>
      <c r="D66" s="18">
        <v>-2</v>
      </c>
      <c r="E66" s="18">
        <v>1</v>
      </c>
      <c r="F66" s="18">
        <v>35</v>
      </c>
      <c r="G66" s="334" t="s">
        <v>86</v>
      </c>
      <c r="H66" s="18">
        <v>-8</v>
      </c>
      <c r="I66" s="18">
        <v>-8</v>
      </c>
      <c r="J66" s="18">
        <v>-5</v>
      </c>
      <c r="K66" s="18">
        <v>-7</v>
      </c>
      <c r="L66" s="18">
        <v>-27</v>
      </c>
    </row>
    <row r="67" spans="1:12" ht="12.75" hidden="1" outlineLevel="1">
      <c r="A67" s="7" t="s">
        <v>446</v>
      </c>
      <c r="B67" s="18">
        <v>99.9</v>
      </c>
      <c r="C67" s="18">
        <v>3</v>
      </c>
      <c r="D67" s="18">
        <v>-3</v>
      </c>
      <c r="E67" s="18">
        <v>-3</v>
      </c>
      <c r="F67" s="18">
        <v>9</v>
      </c>
      <c r="G67" s="334" t="s">
        <v>86</v>
      </c>
      <c r="H67" s="18">
        <v>-5</v>
      </c>
      <c r="I67" s="18">
        <v>-3</v>
      </c>
      <c r="J67" s="18">
        <v>-6</v>
      </c>
      <c r="K67" s="18">
        <v>-12</v>
      </c>
      <c r="L67" s="18">
        <v>-22</v>
      </c>
    </row>
    <row r="68" spans="1:12" ht="12.75" hidden="1" outlineLevel="1">
      <c r="A68" s="7" t="s">
        <v>447</v>
      </c>
      <c r="B68" s="18">
        <v>104.7</v>
      </c>
      <c r="C68" s="18">
        <v>4</v>
      </c>
      <c r="D68" s="18">
        <v>-1</v>
      </c>
      <c r="E68" s="18">
        <v>-3</v>
      </c>
      <c r="F68" s="18">
        <v>12</v>
      </c>
      <c r="G68" s="18">
        <v>75</v>
      </c>
      <c r="H68" s="18">
        <v>-4</v>
      </c>
      <c r="I68" s="18">
        <v>-4</v>
      </c>
      <c r="J68" s="18">
        <v>-5</v>
      </c>
      <c r="K68" s="18">
        <v>-12</v>
      </c>
      <c r="L68" s="18">
        <v>-19</v>
      </c>
    </row>
    <row r="69" spans="1:12" ht="12.75" hidden="1" outlineLevel="1">
      <c r="A69" s="7" t="s">
        <v>448</v>
      </c>
      <c r="B69" s="18">
        <v>99.8</v>
      </c>
      <c r="C69" s="18">
        <v>6</v>
      </c>
      <c r="D69" s="18">
        <v>-4</v>
      </c>
      <c r="E69" s="18">
        <v>0</v>
      </c>
      <c r="F69" s="18">
        <v>21</v>
      </c>
      <c r="G69" s="334" t="s">
        <v>86</v>
      </c>
      <c r="H69" s="18">
        <v>-8</v>
      </c>
      <c r="I69" s="18">
        <v>-9</v>
      </c>
      <c r="J69" s="18">
        <v>-11</v>
      </c>
      <c r="K69" s="18">
        <v>-12</v>
      </c>
      <c r="L69" s="18">
        <v>-24</v>
      </c>
    </row>
    <row r="70" spans="1:12" ht="12.75" hidden="1" outlineLevel="1">
      <c r="A70" s="7" t="s">
        <v>449</v>
      </c>
      <c r="B70" s="18">
        <v>101</v>
      </c>
      <c r="C70" s="18">
        <v>5</v>
      </c>
      <c r="D70" s="18">
        <v>2</v>
      </c>
      <c r="E70" s="18">
        <v>2</v>
      </c>
      <c r="F70" s="18">
        <v>15</v>
      </c>
      <c r="G70" s="334" t="s">
        <v>86</v>
      </c>
      <c r="H70" s="18">
        <v>-9</v>
      </c>
      <c r="I70" s="18">
        <v>-11</v>
      </c>
      <c r="J70" s="18">
        <v>-10</v>
      </c>
      <c r="K70" s="18">
        <v>-8</v>
      </c>
      <c r="L70" s="18">
        <v>-23</v>
      </c>
    </row>
    <row r="71" spans="1:12" ht="12.75" hidden="1" outlineLevel="1">
      <c r="A71" s="7" t="s">
        <v>450</v>
      </c>
      <c r="B71" s="18">
        <v>96.3</v>
      </c>
      <c r="C71" s="18">
        <v>4</v>
      </c>
      <c r="D71" s="18">
        <v>-8</v>
      </c>
      <c r="E71" s="18">
        <v>-2</v>
      </c>
      <c r="F71" s="18">
        <v>18</v>
      </c>
      <c r="G71" s="1">
        <v>72.7</v>
      </c>
      <c r="H71" s="18">
        <v>-11</v>
      </c>
      <c r="I71" s="18">
        <v>-14</v>
      </c>
      <c r="J71" s="18">
        <v>-11</v>
      </c>
      <c r="K71" s="18">
        <v>-9</v>
      </c>
      <c r="L71" s="18">
        <v>-28</v>
      </c>
    </row>
    <row r="72" spans="1:12" ht="12.75" hidden="1" outlineLevel="1">
      <c r="A72" s="7" t="s">
        <v>307</v>
      </c>
      <c r="B72" s="18">
        <v>89.7</v>
      </c>
      <c r="C72" s="18">
        <v>-6</v>
      </c>
      <c r="D72" s="18">
        <v>-5</v>
      </c>
      <c r="E72" s="18">
        <v>-1</v>
      </c>
      <c r="F72" s="18">
        <v>-14</v>
      </c>
      <c r="G72" s="334" t="s">
        <v>86</v>
      </c>
      <c r="H72" s="18">
        <v>-14</v>
      </c>
      <c r="I72" s="18">
        <v>-19</v>
      </c>
      <c r="J72" s="18">
        <v>-16</v>
      </c>
      <c r="K72" s="18">
        <v>-6</v>
      </c>
      <c r="L72" s="18">
        <v>-27</v>
      </c>
    </row>
    <row r="73" spans="1:12" ht="12.75" hidden="1" outlineLevel="1">
      <c r="A73" s="7" t="s">
        <v>252</v>
      </c>
      <c r="B73" s="18">
        <v>96</v>
      </c>
      <c r="C73" s="18">
        <v>-1</v>
      </c>
      <c r="D73" s="18">
        <v>-7</v>
      </c>
      <c r="E73" s="18">
        <v>3</v>
      </c>
      <c r="F73" s="18">
        <v>8</v>
      </c>
      <c r="G73" s="334" t="s">
        <v>86</v>
      </c>
      <c r="H73" s="18">
        <v>-10</v>
      </c>
      <c r="I73" s="18">
        <v>-18</v>
      </c>
      <c r="J73" s="18">
        <v>-8</v>
      </c>
      <c r="K73" s="18">
        <v>-12</v>
      </c>
      <c r="L73" s="18">
        <v>-25</v>
      </c>
    </row>
    <row r="74" spans="1:12" ht="12.75" hidden="1" outlineLevel="1">
      <c r="A74" s="7" t="s">
        <v>253</v>
      </c>
      <c r="B74" s="18">
        <v>94.9</v>
      </c>
      <c r="C74" s="18">
        <v>0</v>
      </c>
      <c r="D74" s="18">
        <v>-10</v>
      </c>
      <c r="E74" s="18">
        <v>2</v>
      </c>
      <c r="F74" s="18">
        <v>10</v>
      </c>
      <c r="G74" s="1">
        <v>71.5</v>
      </c>
      <c r="H74" s="18">
        <v>-11</v>
      </c>
      <c r="I74" s="18">
        <v>-18</v>
      </c>
      <c r="J74" s="18">
        <v>-11</v>
      </c>
      <c r="K74" s="18">
        <v>-8</v>
      </c>
      <c r="L74" s="18">
        <v>-24</v>
      </c>
    </row>
    <row r="75" spans="1:12" ht="12.75" hidden="1" outlineLevel="1">
      <c r="A75" s="7" t="s">
        <v>351</v>
      </c>
      <c r="B75" s="18">
        <v>93.4</v>
      </c>
      <c r="C75" s="18">
        <v>-1</v>
      </c>
      <c r="D75" s="18">
        <v>-1</v>
      </c>
      <c r="E75" s="18">
        <v>4</v>
      </c>
      <c r="F75" s="18">
        <v>3</v>
      </c>
      <c r="G75" s="334" t="s">
        <v>86</v>
      </c>
      <c r="H75" s="18">
        <v>-11</v>
      </c>
      <c r="I75" s="18">
        <v>-16</v>
      </c>
      <c r="J75" s="18">
        <v>-9</v>
      </c>
      <c r="K75" s="18">
        <v>-9</v>
      </c>
      <c r="L75" s="18">
        <v>-27</v>
      </c>
    </row>
    <row r="76" spans="1:12" ht="12.75" hidden="1" outlineLevel="1">
      <c r="A76" s="7" t="s">
        <v>352</v>
      </c>
      <c r="B76" s="18">
        <v>96.7</v>
      </c>
      <c r="C76" s="18">
        <v>1</v>
      </c>
      <c r="D76" s="18">
        <v>-9</v>
      </c>
      <c r="E76" s="18">
        <v>7</v>
      </c>
      <c r="F76" s="18">
        <v>18</v>
      </c>
      <c r="G76" s="334" t="s">
        <v>86</v>
      </c>
      <c r="H76" s="18">
        <v>-8</v>
      </c>
      <c r="I76" s="18">
        <v>-12</v>
      </c>
      <c r="J76" s="18">
        <v>-6</v>
      </c>
      <c r="K76" s="18">
        <v>-10</v>
      </c>
      <c r="L76" s="18">
        <v>-25</v>
      </c>
    </row>
    <row r="77" spans="1:12" ht="12.75" hidden="1" outlineLevel="1">
      <c r="A77" s="7" t="s">
        <v>353</v>
      </c>
      <c r="B77" s="18">
        <v>80.7</v>
      </c>
      <c r="C77" s="18">
        <v>-18</v>
      </c>
      <c r="D77" s="18">
        <v>-24</v>
      </c>
      <c r="E77" s="18">
        <v>9</v>
      </c>
      <c r="F77" s="18">
        <v>-20</v>
      </c>
      <c r="G77" s="1">
        <v>68.9</v>
      </c>
      <c r="H77" s="18">
        <v>-11</v>
      </c>
      <c r="I77" s="18">
        <v>-12</v>
      </c>
      <c r="J77" s="18">
        <v>-9</v>
      </c>
      <c r="K77" s="18">
        <v>-2</v>
      </c>
      <c r="L77" s="18">
        <v>-24</v>
      </c>
    </row>
    <row r="78" spans="1:12" ht="12.75" hidden="1" outlineLevel="1">
      <c r="A78" s="7" t="s">
        <v>354</v>
      </c>
      <c r="B78" s="18">
        <v>71.6</v>
      </c>
      <c r="C78" s="18">
        <v>-19</v>
      </c>
      <c r="D78" s="18">
        <v>-34</v>
      </c>
      <c r="E78" s="18">
        <v>10</v>
      </c>
      <c r="F78" s="18">
        <v>-13</v>
      </c>
      <c r="G78" s="334" t="s">
        <v>86</v>
      </c>
      <c r="H78" s="18">
        <v>-27</v>
      </c>
      <c r="I78" s="18">
        <v>-16</v>
      </c>
      <c r="J78" s="18">
        <v>-25</v>
      </c>
      <c r="K78" s="18">
        <v>39</v>
      </c>
      <c r="L78" s="18">
        <v>-27</v>
      </c>
    </row>
    <row r="79" spans="1:12" ht="12.75" hidden="1" outlineLevel="1">
      <c r="A79" s="7" t="s">
        <v>355</v>
      </c>
      <c r="B79" s="18">
        <v>65.4</v>
      </c>
      <c r="C79" s="18">
        <v>-26</v>
      </c>
      <c r="D79" s="18">
        <v>-40</v>
      </c>
      <c r="E79" s="18">
        <v>12</v>
      </c>
      <c r="F79" s="18">
        <v>-25</v>
      </c>
      <c r="G79" s="334" t="s">
        <v>86</v>
      </c>
      <c r="H79" s="18">
        <v>-29</v>
      </c>
      <c r="I79" s="18">
        <v>-16</v>
      </c>
      <c r="J79" s="18">
        <v>-28</v>
      </c>
      <c r="K79" s="18">
        <v>46</v>
      </c>
      <c r="L79" s="18">
        <v>-27</v>
      </c>
    </row>
    <row r="80" spans="1:12" ht="12.75" hidden="1" outlineLevel="1">
      <c r="A80" s="7" t="s">
        <v>356</v>
      </c>
      <c r="B80" s="18">
        <v>64.5</v>
      </c>
      <c r="C80" s="18">
        <v>-32.3</v>
      </c>
      <c r="D80" s="18">
        <v>-42.8</v>
      </c>
      <c r="E80" s="18">
        <v>21.3</v>
      </c>
      <c r="F80" s="18">
        <v>-32.9</v>
      </c>
      <c r="G80" s="1">
        <v>53.3</v>
      </c>
      <c r="H80" s="18">
        <v>-32.3</v>
      </c>
      <c r="I80" s="18">
        <v>-16.2</v>
      </c>
      <c r="J80" s="18">
        <v>-31.4</v>
      </c>
      <c r="K80" s="18">
        <v>53.7</v>
      </c>
      <c r="L80" s="18">
        <v>-27.8</v>
      </c>
    </row>
    <row r="81" spans="1:12" ht="12.75" hidden="1" outlineLevel="1">
      <c r="A81" s="7" t="s">
        <v>451</v>
      </c>
      <c r="B81" s="18">
        <v>58.3</v>
      </c>
      <c r="C81" s="18">
        <v>-27.1</v>
      </c>
      <c r="D81" s="18">
        <v>-45.8</v>
      </c>
      <c r="E81" s="18">
        <v>12</v>
      </c>
      <c r="F81" s="18">
        <v>-23.6</v>
      </c>
      <c r="G81" s="334" t="s">
        <v>86</v>
      </c>
      <c r="H81" s="18">
        <v>-45</v>
      </c>
      <c r="I81" s="18">
        <v>-23.4</v>
      </c>
      <c r="J81" s="18">
        <v>-48.7</v>
      </c>
      <c r="K81" s="18">
        <v>76.3</v>
      </c>
      <c r="L81" s="18">
        <v>-31.7</v>
      </c>
    </row>
    <row r="82" spans="1:12" ht="12.75" collapsed="1">
      <c r="A82" s="7" t="s">
        <v>452</v>
      </c>
      <c r="B82" s="18">
        <v>49.5</v>
      </c>
      <c r="C82" s="18">
        <v>-31</v>
      </c>
      <c r="D82" s="18">
        <v>-46.6</v>
      </c>
      <c r="E82" s="18">
        <v>19.6</v>
      </c>
      <c r="F82" s="18">
        <v>-27</v>
      </c>
      <c r="G82" s="334" t="s">
        <v>86</v>
      </c>
      <c r="H82" s="18">
        <v>-45.4</v>
      </c>
      <c r="I82" s="18">
        <v>-24.9</v>
      </c>
      <c r="J82" s="18">
        <v>-50.9</v>
      </c>
      <c r="K82" s="18">
        <v>76.5</v>
      </c>
      <c r="L82" s="18">
        <v>-29.1</v>
      </c>
    </row>
    <row r="83" spans="1:12" ht="12.75">
      <c r="A83" s="7" t="s">
        <v>453</v>
      </c>
      <c r="B83" s="18">
        <v>45.9</v>
      </c>
      <c r="C83" s="18">
        <v>-30.9</v>
      </c>
      <c r="D83" s="18">
        <v>-50.6</v>
      </c>
      <c r="E83" s="18">
        <v>17</v>
      </c>
      <c r="F83" s="18">
        <v>-25.2</v>
      </c>
      <c r="G83" s="334">
        <v>50.9</v>
      </c>
      <c r="H83" s="18">
        <v>-44.3</v>
      </c>
      <c r="I83" s="18">
        <v>-27.3</v>
      </c>
      <c r="J83" s="18">
        <v>-53.5</v>
      </c>
      <c r="K83" s="18">
        <v>63</v>
      </c>
      <c r="L83" s="18">
        <v>-33.3</v>
      </c>
    </row>
    <row r="84" spans="1:12" ht="12.75">
      <c r="A84" s="7" t="s">
        <v>14</v>
      </c>
      <c r="B84" s="1">
        <v>46.5</v>
      </c>
      <c r="C84" s="1">
        <v>-29.9</v>
      </c>
      <c r="D84" s="1">
        <v>-52.2</v>
      </c>
      <c r="E84" s="1">
        <v>9.5</v>
      </c>
      <c r="F84" s="18">
        <v>-28</v>
      </c>
      <c r="G84" s="334" t="s">
        <v>86</v>
      </c>
      <c r="H84" s="1">
        <v>-36.8</v>
      </c>
      <c r="I84" s="1">
        <v>-18.3</v>
      </c>
      <c r="J84" s="1">
        <v>-44.6</v>
      </c>
      <c r="K84" s="1">
        <v>54.7</v>
      </c>
      <c r="L84" s="1">
        <v>-29.4</v>
      </c>
    </row>
    <row r="85" spans="1:12" ht="12.75">
      <c r="A85" s="7" t="s">
        <v>15</v>
      </c>
      <c r="B85" s="1">
        <v>55.4</v>
      </c>
      <c r="C85" s="1">
        <v>-16.5</v>
      </c>
      <c r="D85" s="1">
        <v>-54.7</v>
      </c>
      <c r="E85" s="1">
        <v>18.8</v>
      </c>
      <c r="F85" s="18">
        <v>23.9</v>
      </c>
      <c r="G85" s="334" t="s">
        <v>86</v>
      </c>
      <c r="H85" s="18">
        <v>-36</v>
      </c>
      <c r="I85" s="1">
        <v>-17.5</v>
      </c>
      <c r="J85" s="1">
        <v>-45.8</v>
      </c>
      <c r="K85" s="1">
        <v>50.7</v>
      </c>
      <c r="L85" s="1">
        <v>-30.1</v>
      </c>
    </row>
    <row r="86" spans="1:12" ht="12.75">
      <c r="A86" s="7" t="s">
        <v>16</v>
      </c>
      <c r="B86" s="1">
        <v>58.2</v>
      </c>
      <c r="C86" s="1">
        <v>-9.9</v>
      </c>
      <c r="D86" s="1">
        <v>-46.9</v>
      </c>
      <c r="E86" s="1">
        <v>7.2</v>
      </c>
      <c r="F86" s="18">
        <v>24.2</v>
      </c>
      <c r="G86" s="334">
        <v>51.9</v>
      </c>
      <c r="H86" s="1">
        <v>-34.7</v>
      </c>
      <c r="I86" s="1">
        <v>-18.5</v>
      </c>
      <c r="J86" s="1">
        <v>-45.2</v>
      </c>
      <c r="K86" s="1">
        <v>46.4</v>
      </c>
      <c r="L86" s="1">
        <v>-28.9</v>
      </c>
    </row>
    <row r="87" spans="1:12" ht="12.75">
      <c r="A87" s="7" t="s">
        <v>454</v>
      </c>
      <c r="B87" s="1">
        <v>60.8</v>
      </c>
      <c r="C87" s="1">
        <v>-11.4</v>
      </c>
      <c r="D87" s="1">
        <v>-47.2</v>
      </c>
      <c r="E87" s="1">
        <v>6.1</v>
      </c>
      <c r="F87" s="18">
        <v>19</v>
      </c>
      <c r="G87" s="334" t="s">
        <v>86</v>
      </c>
      <c r="H87" s="1">
        <v>-34.3</v>
      </c>
      <c r="I87" s="1">
        <v>-18.2</v>
      </c>
      <c r="J87" s="1">
        <v>-42.1</v>
      </c>
      <c r="K87" s="1">
        <v>47.7</v>
      </c>
      <c r="L87" s="1">
        <v>-29.2</v>
      </c>
    </row>
    <row r="88" spans="1:12" ht="12.75">
      <c r="A88" s="7" t="s">
        <v>691</v>
      </c>
      <c r="B88" s="1">
        <v>66.4</v>
      </c>
      <c r="C88" s="1">
        <v>-13.3</v>
      </c>
      <c r="D88" s="1">
        <v>-44.5</v>
      </c>
      <c r="E88" s="1">
        <v>5.9</v>
      </c>
      <c r="F88" s="18">
        <v>10.5</v>
      </c>
      <c r="G88" s="334" t="s">
        <v>86</v>
      </c>
      <c r="H88" s="1">
        <v>-26.2</v>
      </c>
      <c r="I88" s="1">
        <v>-11.8</v>
      </c>
      <c r="J88" s="1">
        <v>-28.3</v>
      </c>
      <c r="K88" s="1">
        <v>36.1</v>
      </c>
      <c r="L88" s="1">
        <v>-28.8</v>
      </c>
    </row>
    <row r="89" spans="1:12" ht="12.75">
      <c r="A89" s="7" t="s">
        <v>456</v>
      </c>
      <c r="B89" s="1">
        <v>70.7</v>
      </c>
      <c r="C89" s="1">
        <v>-8.7</v>
      </c>
      <c r="D89" s="1">
        <v>-37.5</v>
      </c>
      <c r="E89" s="1">
        <v>4.7</v>
      </c>
      <c r="F89" s="18">
        <v>16.2</v>
      </c>
      <c r="G89" s="334">
        <v>58.8</v>
      </c>
      <c r="H89" s="1">
        <v>-30.9</v>
      </c>
      <c r="I89" s="18">
        <v>-14</v>
      </c>
      <c r="J89" s="1">
        <v>-32.5</v>
      </c>
      <c r="K89" s="1">
        <v>46.9</v>
      </c>
      <c r="L89" s="1">
        <v>-29.9</v>
      </c>
    </row>
    <row r="90" spans="1:12" ht="12.75">
      <c r="A90" s="7" t="s">
        <v>457</v>
      </c>
      <c r="B90" s="1">
        <v>73.5</v>
      </c>
      <c r="C90" s="1">
        <v>-5.6</v>
      </c>
      <c r="D90" s="1">
        <v>-37.4</v>
      </c>
      <c r="E90" s="18">
        <v>3</v>
      </c>
      <c r="F90" s="18">
        <v>23.4</v>
      </c>
      <c r="G90" s="334" t="s">
        <v>86</v>
      </c>
      <c r="H90" s="1">
        <v>-31.5</v>
      </c>
      <c r="I90" s="18">
        <v>-16.2</v>
      </c>
      <c r="J90" s="1">
        <v>-32.4</v>
      </c>
      <c r="K90" s="1">
        <v>47.2</v>
      </c>
      <c r="L90" s="1">
        <v>-30.1</v>
      </c>
    </row>
    <row r="93" spans="2:12" ht="12.75">
      <c r="B93" s="542" t="s">
        <v>574</v>
      </c>
      <c r="C93" s="668"/>
      <c r="D93" s="548"/>
      <c r="E93" s="668" t="s">
        <v>575</v>
      </c>
      <c r="F93" s="668"/>
      <c r="G93" s="668"/>
      <c r="H93" s="548"/>
      <c r="I93" s="673" t="s">
        <v>576</v>
      </c>
      <c r="J93" s="673"/>
      <c r="K93" s="673"/>
      <c r="L93" s="674"/>
    </row>
    <row r="94" spans="2:12" s="380" customFormat="1" ht="38.25">
      <c r="B94" s="109" t="s">
        <v>633</v>
      </c>
      <c r="C94" s="109" t="s">
        <v>565</v>
      </c>
      <c r="D94" s="109" t="s">
        <v>577</v>
      </c>
      <c r="E94" s="109" t="s">
        <v>633</v>
      </c>
      <c r="F94" s="109" t="s">
        <v>578</v>
      </c>
      <c r="G94" s="109" t="s">
        <v>579</v>
      </c>
      <c r="H94" s="109" t="s">
        <v>580</v>
      </c>
      <c r="I94" s="109" t="s">
        <v>633</v>
      </c>
      <c r="J94" s="109" t="s">
        <v>578</v>
      </c>
      <c r="K94" s="109" t="s">
        <v>565</v>
      </c>
      <c r="L94" s="374" t="s">
        <v>581</v>
      </c>
    </row>
    <row r="95" spans="1:12" ht="12.75">
      <c r="A95" s="10"/>
      <c r="B95" s="10">
        <v>12</v>
      </c>
      <c r="C95" s="9">
        <v>13</v>
      </c>
      <c r="D95" s="9">
        <v>14</v>
      </c>
      <c r="E95" s="9">
        <v>15</v>
      </c>
      <c r="F95" s="9">
        <v>16</v>
      </c>
      <c r="G95" s="9">
        <v>17</v>
      </c>
      <c r="H95" s="9">
        <v>18</v>
      </c>
      <c r="I95" s="9">
        <v>19</v>
      </c>
      <c r="J95" s="9">
        <v>20</v>
      </c>
      <c r="K95" s="9">
        <v>21</v>
      </c>
      <c r="L95" s="11">
        <v>22</v>
      </c>
    </row>
    <row r="96" spans="1:12" ht="12.75">
      <c r="A96" s="4">
        <v>2005</v>
      </c>
      <c r="B96" s="18">
        <v>-10.066666666666665</v>
      </c>
      <c r="C96" s="18">
        <v>-24.61666666666667</v>
      </c>
      <c r="D96" s="18">
        <v>4.458333333333333</v>
      </c>
      <c r="E96" s="18">
        <v>14.6</v>
      </c>
      <c r="F96" s="18">
        <v>14.825</v>
      </c>
      <c r="G96" s="18">
        <v>5.133333333333333</v>
      </c>
      <c r="H96" s="18">
        <v>34.15</v>
      </c>
      <c r="I96" s="18">
        <v>33.58333333333333</v>
      </c>
      <c r="J96" s="18">
        <v>24.566666666666663</v>
      </c>
      <c r="K96" s="18">
        <v>33.725</v>
      </c>
      <c r="L96" s="18">
        <v>42.483333333333334</v>
      </c>
    </row>
    <row r="97" spans="1:12" ht="12.75">
      <c r="A97" s="4">
        <v>2006</v>
      </c>
      <c r="B97" s="18">
        <v>-1.6166666666666671</v>
      </c>
      <c r="C97" s="18">
        <v>-15.833333333333334</v>
      </c>
      <c r="D97" s="18">
        <v>12.591666666666663</v>
      </c>
      <c r="E97" s="18">
        <v>22.458333333333332</v>
      </c>
      <c r="F97" s="18">
        <v>30.541666666666668</v>
      </c>
      <c r="G97" s="18">
        <v>-2.7416666666666667</v>
      </c>
      <c r="H97" s="18">
        <v>34.15</v>
      </c>
      <c r="I97" s="18">
        <v>43.541666666666664</v>
      </c>
      <c r="J97" s="18">
        <v>40.10833333333333</v>
      </c>
      <c r="K97" s="18">
        <v>43.85833333333333</v>
      </c>
      <c r="L97" s="18">
        <v>46.666666666666664</v>
      </c>
    </row>
    <row r="98" spans="1:12" ht="12.75">
      <c r="A98" s="4">
        <v>2007</v>
      </c>
      <c r="B98" s="18">
        <v>-4.816666666666667</v>
      </c>
      <c r="C98" s="18">
        <v>-20.45</v>
      </c>
      <c r="D98" s="18">
        <v>10.808333333333335</v>
      </c>
      <c r="E98" s="18">
        <v>20.53333333333333</v>
      </c>
      <c r="F98" s="18">
        <v>33.35</v>
      </c>
      <c r="G98" s="18">
        <v>5.891666666666666</v>
      </c>
      <c r="H98" s="18">
        <v>34.15</v>
      </c>
      <c r="I98" s="18">
        <v>34.858333333333334</v>
      </c>
      <c r="J98" s="18">
        <v>29.233333333333334</v>
      </c>
      <c r="K98" s="18">
        <v>32.20833333333333</v>
      </c>
      <c r="L98" s="18">
        <v>43.125</v>
      </c>
    </row>
    <row r="99" spans="1:12" ht="12.75">
      <c r="A99" s="55">
        <v>2008</v>
      </c>
      <c r="B99" s="23">
        <v>-6.616666666666666</v>
      </c>
      <c r="C99" s="23">
        <v>-23.791666666666668</v>
      </c>
      <c r="D99" s="23">
        <v>10.575</v>
      </c>
      <c r="E99" s="23">
        <v>20.025</v>
      </c>
      <c r="F99" s="23">
        <v>32.71666666666666</v>
      </c>
      <c r="G99" s="23">
        <v>7.175</v>
      </c>
      <c r="H99" s="23">
        <v>34.50833333333333</v>
      </c>
      <c r="I99" s="23">
        <v>18.958333333333332</v>
      </c>
      <c r="J99" s="23">
        <v>10.6</v>
      </c>
      <c r="K99" s="23">
        <v>20.05833333333333</v>
      </c>
      <c r="L99" s="23">
        <v>26.21666666666667</v>
      </c>
    </row>
    <row r="100" spans="1:12" ht="12.75" hidden="1" outlineLevel="1">
      <c r="A100" s="7" t="s">
        <v>171</v>
      </c>
      <c r="B100" s="18">
        <v>-14</v>
      </c>
      <c r="C100" s="1">
        <v>-27</v>
      </c>
      <c r="D100" s="1">
        <v>-1</v>
      </c>
      <c r="E100" s="1">
        <v>8.1</v>
      </c>
      <c r="F100" s="18">
        <v>0</v>
      </c>
      <c r="G100" s="18">
        <v>10</v>
      </c>
      <c r="H100" s="18">
        <v>35</v>
      </c>
      <c r="I100" s="18">
        <v>34.7</v>
      </c>
      <c r="J100" s="18">
        <v>26</v>
      </c>
      <c r="K100" s="18">
        <v>37</v>
      </c>
      <c r="L100" s="18">
        <v>42</v>
      </c>
    </row>
    <row r="101" spans="1:12" ht="12.75" hidden="1" outlineLevel="1">
      <c r="A101" s="7" t="s">
        <v>172</v>
      </c>
      <c r="B101" s="18">
        <v>-10.3</v>
      </c>
      <c r="C101" s="1">
        <v>-24</v>
      </c>
      <c r="D101" s="1">
        <v>3</v>
      </c>
      <c r="E101" s="1">
        <v>15.7</v>
      </c>
      <c r="F101" s="18">
        <v>13</v>
      </c>
      <c r="G101" s="18">
        <v>5</v>
      </c>
      <c r="H101" s="18">
        <v>39</v>
      </c>
      <c r="I101" s="18">
        <v>33.9</v>
      </c>
      <c r="J101" s="18">
        <v>28</v>
      </c>
      <c r="K101" s="18">
        <v>32</v>
      </c>
      <c r="L101" s="18">
        <v>42</v>
      </c>
    </row>
    <row r="102" spans="1:12" ht="12.75" hidden="1" outlineLevel="1">
      <c r="A102" s="7" t="s">
        <v>173</v>
      </c>
      <c r="B102" s="18">
        <v>-8.8</v>
      </c>
      <c r="C102" s="1">
        <v>-27</v>
      </c>
      <c r="D102" s="1">
        <v>9</v>
      </c>
      <c r="E102" s="1">
        <v>14.1</v>
      </c>
      <c r="F102" s="18">
        <v>17</v>
      </c>
      <c r="G102" s="18">
        <v>4</v>
      </c>
      <c r="H102" s="18">
        <v>29</v>
      </c>
      <c r="I102" s="18">
        <v>32.3</v>
      </c>
      <c r="J102" s="18">
        <v>22</v>
      </c>
      <c r="K102" s="18">
        <v>33</v>
      </c>
      <c r="L102" s="18">
        <v>42</v>
      </c>
    </row>
    <row r="103" spans="1:12" ht="12.75" hidden="1" outlineLevel="1">
      <c r="A103" s="7" t="s">
        <v>174</v>
      </c>
      <c r="B103" s="18">
        <v>-7.2</v>
      </c>
      <c r="C103" s="1">
        <v>-21</v>
      </c>
      <c r="D103" s="1">
        <v>7</v>
      </c>
      <c r="E103" s="1">
        <v>20.5</v>
      </c>
      <c r="F103" s="18">
        <v>30</v>
      </c>
      <c r="G103" s="18">
        <v>2</v>
      </c>
      <c r="H103" s="18">
        <v>34</v>
      </c>
      <c r="I103" s="18">
        <v>33.4</v>
      </c>
      <c r="J103" s="18">
        <v>22</v>
      </c>
      <c r="K103" s="18">
        <v>33</v>
      </c>
      <c r="L103" s="18">
        <v>45</v>
      </c>
    </row>
    <row r="104" spans="1:12" ht="12.75" hidden="1" outlineLevel="1">
      <c r="A104" s="7" t="s">
        <v>175</v>
      </c>
      <c r="B104" s="18">
        <v>-9.5</v>
      </c>
      <c r="C104" s="1">
        <v>-21</v>
      </c>
      <c r="D104" s="1">
        <v>2</v>
      </c>
      <c r="E104" s="1">
        <v>19.1</v>
      </c>
      <c r="F104" s="18">
        <v>32</v>
      </c>
      <c r="G104" s="18">
        <v>-2</v>
      </c>
      <c r="H104" s="18">
        <v>23</v>
      </c>
      <c r="I104" s="18">
        <v>44.4</v>
      </c>
      <c r="J104" s="18">
        <v>41</v>
      </c>
      <c r="K104" s="18">
        <v>44</v>
      </c>
      <c r="L104" s="18">
        <v>48</v>
      </c>
    </row>
    <row r="105" spans="1:12" ht="12.75" hidden="1" outlineLevel="1">
      <c r="A105" s="7" t="s">
        <v>176</v>
      </c>
      <c r="B105" s="18">
        <v>0.5</v>
      </c>
      <c r="C105" s="1">
        <v>-14</v>
      </c>
      <c r="D105" s="1">
        <v>15</v>
      </c>
      <c r="E105" s="1">
        <v>24.8</v>
      </c>
      <c r="F105" s="18">
        <v>27</v>
      </c>
      <c r="G105" s="18">
        <v>-7</v>
      </c>
      <c r="H105" s="18">
        <v>40</v>
      </c>
      <c r="I105" s="18">
        <v>45.2</v>
      </c>
      <c r="J105" s="18">
        <v>41</v>
      </c>
      <c r="K105" s="18">
        <v>45</v>
      </c>
      <c r="L105" s="18">
        <v>50</v>
      </c>
    </row>
    <row r="106" spans="1:12" ht="12.75" hidden="1" outlineLevel="1">
      <c r="A106" s="7" t="s">
        <v>177</v>
      </c>
      <c r="B106" s="18">
        <v>4.2</v>
      </c>
      <c r="C106" s="1">
        <v>-12</v>
      </c>
      <c r="D106" s="1">
        <v>20</v>
      </c>
      <c r="E106" s="1">
        <v>24.2</v>
      </c>
      <c r="F106" s="18">
        <v>34</v>
      </c>
      <c r="G106" s="18">
        <v>-1</v>
      </c>
      <c r="H106" s="18">
        <v>38</v>
      </c>
      <c r="I106" s="18">
        <v>41.6</v>
      </c>
      <c r="J106" s="18">
        <v>38</v>
      </c>
      <c r="K106" s="18">
        <v>44</v>
      </c>
      <c r="L106" s="18">
        <v>42</v>
      </c>
    </row>
    <row r="107" spans="1:12" ht="12.75" hidden="1" outlineLevel="1">
      <c r="A107" s="7" t="s">
        <v>178</v>
      </c>
      <c r="B107" s="18">
        <v>-1.7</v>
      </c>
      <c r="C107" s="1">
        <v>-17</v>
      </c>
      <c r="D107" s="1">
        <v>13</v>
      </c>
      <c r="E107" s="1">
        <v>21.7</v>
      </c>
      <c r="F107" s="18">
        <v>30</v>
      </c>
      <c r="G107" s="18">
        <v>-1</v>
      </c>
      <c r="H107" s="18">
        <v>35</v>
      </c>
      <c r="I107" s="18">
        <v>43</v>
      </c>
      <c r="J107" s="18">
        <v>40</v>
      </c>
      <c r="K107" s="18">
        <v>43</v>
      </c>
      <c r="L107" s="18">
        <v>46</v>
      </c>
    </row>
    <row r="108" spans="1:12" ht="12.75" hidden="1" outlineLevel="1">
      <c r="A108" s="7" t="s">
        <v>179</v>
      </c>
      <c r="B108" s="18">
        <v>-2.6</v>
      </c>
      <c r="C108" s="1">
        <v>-17</v>
      </c>
      <c r="D108" s="1">
        <v>12</v>
      </c>
      <c r="E108" s="1">
        <v>22.5</v>
      </c>
      <c r="F108" s="18">
        <v>37</v>
      </c>
      <c r="G108" s="18">
        <v>6</v>
      </c>
      <c r="H108" s="18">
        <v>36</v>
      </c>
      <c r="I108" s="18">
        <v>31.2</v>
      </c>
      <c r="J108" s="18">
        <v>27</v>
      </c>
      <c r="K108" s="18">
        <v>24</v>
      </c>
      <c r="L108" s="18">
        <v>43</v>
      </c>
    </row>
    <row r="109" spans="1:12" ht="12.75" hidden="1" outlineLevel="1">
      <c r="A109" s="7" t="s">
        <v>180</v>
      </c>
      <c r="B109" s="18">
        <v>-12.4</v>
      </c>
      <c r="C109" s="1">
        <v>-22</v>
      </c>
      <c r="D109" s="1">
        <v>-2</v>
      </c>
      <c r="E109" s="1">
        <v>19.1</v>
      </c>
      <c r="F109" s="18">
        <v>37</v>
      </c>
      <c r="G109" s="18">
        <v>8</v>
      </c>
      <c r="H109" s="18">
        <v>29</v>
      </c>
      <c r="I109" s="18">
        <v>38.9</v>
      </c>
      <c r="J109" s="18">
        <v>31</v>
      </c>
      <c r="K109" s="18">
        <v>35</v>
      </c>
      <c r="L109" s="18">
        <v>51</v>
      </c>
    </row>
    <row r="110" spans="1:12" ht="12.75" hidden="1" outlineLevel="1">
      <c r="A110" s="7" t="s">
        <v>181</v>
      </c>
      <c r="B110" s="18">
        <v>-4</v>
      </c>
      <c r="C110" s="1">
        <v>-20</v>
      </c>
      <c r="D110" s="1">
        <v>12</v>
      </c>
      <c r="E110" s="1">
        <v>21.6</v>
      </c>
      <c r="F110" s="18">
        <v>29</v>
      </c>
      <c r="G110" s="18">
        <v>6</v>
      </c>
      <c r="H110" s="18">
        <v>42</v>
      </c>
      <c r="I110" s="18">
        <v>41.7</v>
      </c>
      <c r="J110" s="18">
        <v>36</v>
      </c>
      <c r="K110" s="18">
        <v>42</v>
      </c>
      <c r="L110" s="18">
        <v>47</v>
      </c>
    </row>
    <row r="111" spans="1:12" ht="12.75" hidden="1" outlineLevel="1">
      <c r="A111" s="7" t="s">
        <v>29</v>
      </c>
      <c r="B111" s="18">
        <v>-0.2</v>
      </c>
      <c r="C111" s="18">
        <v>-22</v>
      </c>
      <c r="D111" s="18">
        <v>22</v>
      </c>
      <c r="E111" s="1">
        <v>18.9</v>
      </c>
      <c r="F111" s="18">
        <v>31</v>
      </c>
      <c r="G111" s="18">
        <v>3</v>
      </c>
      <c r="H111" s="18">
        <v>29</v>
      </c>
      <c r="I111" s="18">
        <v>27.7</v>
      </c>
      <c r="J111" s="18">
        <v>23</v>
      </c>
      <c r="K111" s="18">
        <v>29</v>
      </c>
      <c r="L111" s="18">
        <v>31</v>
      </c>
    </row>
    <row r="112" spans="1:12" ht="12.75" hidden="1" outlineLevel="1">
      <c r="A112" s="7" t="s">
        <v>30</v>
      </c>
      <c r="B112" s="18">
        <v>-5</v>
      </c>
      <c r="C112" s="18">
        <v>-23</v>
      </c>
      <c r="D112" s="18">
        <v>13</v>
      </c>
      <c r="E112" s="1">
        <v>26.2</v>
      </c>
      <c r="F112" s="18">
        <v>42</v>
      </c>
      <c r="G112" s="18">
        <v>3</v>
      </c>
      <c r="H112" s="18">
        <v>40</v>
      </c>
      <c r="I112" s="18">
        <v>27.2</v>
      </c>
      <c r="J112" s="18">
        <v>17</v>
      </c>
      <c r="K112" s="18">
        <v>30</v>
      </c>
      <c r="L112" s="18">
        <v>34</v>
      </c>
    </row>
    <row r="113" spans="1:12" ht="12.75" hidden="1" outlineLevel="1">
      <c r="A113" s="7" t="s">
        <v>31</v>
      </c>
      <c r="B113" s="18">
        <v>-6.9</v>
      </c>
      <c r="C113" s="18">
        <v>-21</v>
      </c>
      <c r="D113" s="18">
        <v>8</v>
      </c>
      <c r="E113" s="1">
        <v>21.8</v>
      </c>
      <c r="F113" s="18">
        <v>39</v>
      </c>
      <c r="G113" s="18">
        <v>6</v>
      </c>
      <c r="H113" s="18">
        <v>33</v>
      </c>
      <c r="I113" s="18">
        <v>21.7</v>
      </c>
      <c r="J113" s="18">
        <v>15</v>
      </c>
      <c r="K113" s="18">
        <v>19</v>
      </c>
      <c r="L113" s="18">
        <v>32</v>
      </c>
    </row>
    <row r="114" spans="1:12" ht="12.75" collapsed="1">
      <c r="A114" s="7" t="s">
        <v>32</v>
      </c>
      <c r="B114" s="18">
        <v>-4.5</v>
      </c>
      <c r="C114" s="18">
        <v>-22</v>
      </c>
      <c r="D114" s="18">
        <v>13</v>
      </c>
      <c r="E114" s="1">
        <v>21.3</v>
      </c>
      <c r="F114" s="18">
        <v>32</v>
      </c>
      <c r="G114" s="18">
        <v>7</v>
      </c>
      <c r="H114" s="18">
        <v>39</v>
      </c>
      <c r="I114" s="18">
        <v>21.6</v>
      </c>
      <c r="J114" s="18">
        <v>10</v>
      </c>
      <c r="K114" s="18">
        <v>22</v>
      </c>
      <c r="L114" s="18">
        <v>32</v>
      </c>
    </row>
    <row r="115" spans="1:12" ht="12.75">
      <c r="A115" s="7" t="s">
        <v>33</v>
      </c>
      <c r="B115" s="13">
        <v>-10.1</v>
      </c>
      <c r="C115" s="13">
        <v>-29</v>
      </c>
      <c r="D115" s="13">
        <v>9</v>
      </c>
      <c r="E115" s="6">
        <v>10.8</v>
      </c>
      <c r="F115" s="13">
        <v>18</v>
      </c>
      <c r="G115" s="13">
        <v>12</v>
      </c>
      <c r="H115" s="13">
        <v>26</v>
      </c>
      <c r="I115" s="13">
        <v>5.3</v>
      </c>
      <c r="J115" s="13">
        <v>1</v>
      </c>
      <c r="K115" s="13">
        <v>9</v>
      </c>
      <c r="L115" s="13">
        <v>7</v>
      </c>
    </row>
    <row r="116" spans="1:12" s="6" customFormat="1" ht="12.75">
      <c r="A116" s="488" t="s">
        <v>34</v>
      </c>
      <c r="B116" s="13">
        <v>-25.4</v>
      </c>
      <c r="C116" s="13">
        <v>-32.93333333333333</v>
      </c>
      <c r="D116" s="13">
        <v>-17.9</v>
      </c>
      <c r="E116" s="13">
        <v>-6.933333333333334</v>
      </c>
      <c r="F116" s="13">
        <v>3.633333333333333</v>
      </c>
      <c r="G116" s="13">
        <v>18.96666666666667</v>
      </c>
      <c r="H116" s="13">
        <v>-5.366666666666666</v>
      </c>
      <c r="I116" s="13">
        <v>-2.2</v>
      </c>
      <c r="J116" s="13">
        <v>-2.6666666666666665</v>
      </c>
      <c r="K116" s="13">
        <v>2.5333333333333337</v>
      </c>
      <c r="L116" s="13">
        <v>-6.533333333333334</v>
      </c>
    </row>
    <row r="117" spans="1:12" s="6" customFormat="1" ht="12.75">
      <c r="A117" s="488" t="s">
        <v>35</v>
      </c>
      <c r="B117" s="13">
        <v>-50.43333333333334</v>
      </c>
      <c r="C117" s="13">
        <v>-57.86666666666667</v>
      </c>
      <c r="D117" s="13">
        <v>-43</v>
      </c>
      <c r="E117" s="13">
        <v>-21.3</v>
      </c>
      <c r="F117" s="13">
        <v>-22.833333333333332</v>
      </c>
      <c r="G117" s="13">
        <v>18.433333333333334</v>
      </c>
      <c r="H117" s="13">
        <v>-22.7</v>
      </c>
      <c r="I117" s="13">
        <v>-21.133333333333333</v>
      </c>
      <c r="J117" s="13">
        <v>-27.933333333333334</v>
      </c>
      <c r="K117" s="13">
        <v>-22.633333333333336</v>
      </c>
      <c r="L117" s="13">
        <v>-12.8</v>
      </c>
    </row>
    <row r="118" spans="1:12" s="6" customFormat="1" ht="12.75">
      <c r="A118" s="20" t="s">
        <v>36</v>
      </c>
      <c r="B118" s="23">
        <v>-52.1</v>
      </c>
      <c r="C118" s="23">
        <v>-66.06666666666666</v>
      </c>
      <c r="D118" s="23">
        <v>-38.13333333333333</v>
      </c>
      <c r="E118" s="23">
        <v>-17.4</v>
      </c>
      <c r="F118" s="23">
        <v>-27.8</v>
      </c>
      <c r="G118" s="23">
        <v>13.1</v>
      </c>
      <c r="H118" s="23">
        <v>-11.2</v>
      </c>
      <c r="I118" s="23">
        <v>-15</v>
      </c>
      <c r="J118" s="23">
        <v>-23.166666666666668</v>
      </c>
      <c r="K118" s="23">
        <v>-13.4</v>
      </c>
      <c r="L118" s="23">
        <v>-8.4</v>
      </c>
    </row>
    <row r="119" spans="1:12" ht="14.25" customHeight="1" hidden="1" outlineLevel="1">
      <c r="A119" s="7" t="s">
        <v>519</v>
      </c>
      <c r="B119" s="18">
        <v>-12</v>
      </c>
      <c r="C119" s="18">
        <v>-27</v>
      </c>
      <c r="D119" s="18">
        <v>3</v>
      </c>
      <c r="E119" s="18">
        <v>8</v>
      </c>
      <c r="F119" s="18">
        <v>2</v>
      </c>
      <c r="G119" s="18">
        <v>9</v>
      </c>
      <c r="H119" s="18">
        <v>30</v>
      </c>
      <c r="I119" s="18">
        <v>33</v>
      </c>
      <c r="J119" s="18">
        <v>20</v>
      </c>
      <c r="K119" s="18">
        <v>36</v>
      </c>
      <c r="L119" s="18">
        <v>44</v>
      </c>
    </row>
    <row r="120" spans="1:12" ht="12.75" hidden="1" outlineLevel="1">
      <c r="A120" s="7" t="s">
        <v>520</v>
      </c>
      <c r="B120" s="18">
        <v>-17</v>
      </c>
      <c r="C120" s="18">
        <v>-29</v>
      </c>
      <c r="D120" s="18">
        <v>-5</v>
      </c>
      <c r="E120" s="18">
        <v>5</v>
      </c>
      <c r="F120" s="18">
        <v>-2</v>
      </c>
      <c r="G120" s="18">
        <v>14</v>
      </c>
      <c r="H120" s="18">
        <v>30</v>
      </c>
      <c r="I120" s="18">
        <v>39</v>
      </c>
      <c r="J120" s="18">
        <v>31</v>
      </c>
      <c r="K120" s="18">
        <v>38</v>
      </c>
      <c r="L120" s="18">
        <v>47</v>
      </c>
    </row>
    <row r="121" spans="1:12" ht="12.75" hidden="1" outlineLevel="1">
      <c r="A121" s="7" t="s">
        <v>521</v>
      </c>
      <c r="B121" s="18">
        <v>-13</v>
      </c>
      <c r="C121" s="18">
        <v>-25</v>
      </c>
      <c r="D121" s="18">
        <v>-2</v>
      </c>
      <c r="E121" s="18">
        <v>12</v>
      </c>
      <c r="F121" s="18">
        <v>-1</v>
      </c>
      <c r="G121" s="18">
        <v>7</v>
      </c>
      <c r="H121" s="18">
        <v>45</v>
      </c>
      <c r="I121" s="18">
        <v>32</v>
      </c>
      <c r="J121" s="18">
        <v>26</v>
      </c>
      <c r="K121" s="18">
        <v>37</v>
      </c>
      <c r="L121" s="18">
        <v>35</v>
      </c>
    </row>
    <row r="122" spans="1:12" ht="12.75" hidden="1" outlineLevel="1">
      <c r="A122" s="7" t="s">
        <v>522</v>
      </c>
      <c r="B122" s="18">
        <v>-11</v>
      </c>
      <c r="C122" s="18">
        <v>-23</v>
      </c>
      <c r="D122" s="18">
        <v>1</v>
      </c>
      <c r="E122" s="18">
        <v>15</v>
      </c>
      <c r="F122" s="18">
        <v>19</v>
      </c>
      <c r="G122" s="18">
        <v>7</v>
      </c>
      <c r="H122" s="18">
        <v>32</v>
      </c>
      <c r="I122" s="18">
        <v>36</v>
      </c>
      <c r="J122" s="18">
        <v>34</v>
      </c>
      <c r="K122" s="18">
        <v>36</v>
      </c>
      <c r="L122" s="18">
        <v>39</v>
      </c>
    </row>
    <row r="123" spans="1:12" ht="12.75" hidden="1" outlineLevel="1">
      <c r="A123" s="7" t="s">
        <v>271</v>
      </c>
      <c r="B123" s="18">
        <v>-11</v>
      </c>
      <c r="C123" s="18">
        <v>-26</v>
      </c>
      <c r="D123" s="18">
        <v>4</v>
      </c>
      <c r="E123" s="18">
        <v>12</v>
      </c>
      <c r="F123" s="18">
        <v>10</v>
      </c>
      <c r="G123" s="18">
        <v>3</v>
      </c>
      <c r="H123" s="18">
        <v>30</v>
      </c>
      <c r="I123" s="18">
        <v>33</v>
      </c>
      <c r="J123" s="18">
        <v>28</v>
      </c>
      <c r="K123" s="18">
        <v>30</v>
      </c>
      <c r="L123" s="18">
        <v>41</v>
      </c>
    </row>
    <row r="124" spans="1:12" ht="12.75" hidden="1" outlineLevel="1">
      <c r="A124" s="7" t="s">
        <v>272</v>
      </c>
      <c r="B124" s="18">
        <v>-9</v>
      </c>
      <c r="C124" s="18">
        <v>-23</v>
      </c>
      <c r="D124" s="18">
        <v>6</v>
      </c>
      <c r="E124" s="18">
        <v>20</v>
      </c>
      <c r="F124" s="18">
        <v>11</v>
      </c>
      <c r="G124" s="18">
        <v>4</v>
      </c>
      <c r="H124" s="18">
        <v>54</v>
      </c>
      <c r="I124" s="18">
        <v>33</v>
      </c>
      <c r="J124" s="18">
        <v>24</v>
      </c>
      <c r="K124" s="18">
        <v>29</v>
      </c>
      <c r="L124" s="18">
        <v>46</v>
      </c>
    </row>
    <row r="125" spans="1:12" ht="12.75" hidden="1" outlineLevel="1">
      <c r="A125" s="7" t="s">
        <v>273</v>
      </c>
      <c r="B125" s="18">
        <v>-7</v>
      </c>
      <c r="C125" s="18">
        <v>-26</v>
      </c>
      <c r="D125" s="18">
        <v>11</v>
      </c>
      <c r="E125" s="18">
        <v>16</v>
      </c>
      <c r="F125" s="18">
        <v>10</v>
      </c>
      <c r="G125" s="18">
        <v>5</v>
      </c>
      <c r="H125" s="18">
        <v>42</v>
      </c>
      <c r="I125" s="18">
        <v>39</v>
      </c>
      <c r="J125" s="18">
        <v>34</v>
      </c>
      <c r="K125" s="18">
        <v>40</v>
      </c>
      <c r="L125" s="18">
        <v>44</v>
      </c>
    </row>
    <row r="126" spans="1:12" ht="12.75" hidden="1" outlineLevel="1">
      <c r="A126" s="7" t="s">
        <v>523</v>
      </c>
      <c r="B126" s="18">
        <v>-10</v>
      </c>
      <c r="C126" s="18">
        <v>-34</v>
      </c>
      <c r="D126" s="18">
        <v>13</v>
      </c>
      <c r="E126" s="18">
        <v>12</v>
      </c>
      <c r="F126" s="18">
        <v>14</v>
      </c>
      <c r="G126" s="18">
        <v>2</v>
      </c>
      <c r="H126" s="18">
        <v>23</v>
      </c>
      <c r="I126" s="18">
        <v>30</v>
      </c>
      <c r="J126" s="18">
        <v>17</v>
      </c>
      <c r="K126" s="18">
        <v>32</v>
      </c>
      <c r="L126" s="18">
        <v>42</v>
      </c>
    </row>
    <row r="127" spans="1:12" ht="12.75" hidden="1" outlineLevel="1">
      <c r="A127" s="7" t="s">
        <v>524</v>
      </c>
      <c r="B127" s="18">
        <v>-9</v>
      </c>
      <c r="C127" s="18">
        <v>-21</v>
      </c>
      <c r="D127" s="18">
        <v>3</v>
      </c>
      <c r="E127" s="18">
        <v>15</v>
      </c>
      <c r="F127" s="18">
        <v>26</v>
      </c>
      <c r="G127" s="18">
        <v>4</v>
      </c>
      <c r="H127" s="18">
        <v>23</v>
      </c>
      <c r="I127" s="18">
        <v>28</v>
      </c>
      <c r="J127" s="18">
        <v>16</v>
      </c>
      <c r="K127" s="18">
        <v>28</v>
      </c>
      <c r="L127" s="18">
        <v>39</v>
      </c>
    </row>
    <row r="128" spans="1:12" ht="12.75" hidden="1" outlineLevel="1">
      <c r="A128" s="7" t="s">
        <v>525</v>
      </c>
      <c r="B128" s="18">
        <v>-11</v>
      </c>
      <c r="C128" s="18">
        <v>-30</v>
      </c>
      <c r="D128" s="18">
        <v>9</v>
      </c>
      <c r="E128" s="18">
        <v>16</v>
      </c>
      <c r="F128" s="18">
        <v>17</v>
      </c>
      <c r="G128" s="18">
        <v>2</v>
      </c>
      <c r="H128" s="18">
        <v>32</v>
      </c>
      <c r="I128" s="18">
        <v>29</v>
      </c>
      <c r="J128" s="18">
        <v>14</v>
      </c>
      <c r="K128" s="18">
        <v>29</v>
      </c>
      <c r="L128" s="18">
        <v>43</v>
      </c>
    </row>
    <row r="129" spans="1:12" ht="12.75" hidden="1" outlineLevel="1">
      <c r="A129" s="7" t="s">
        <v>526</v>
      </c>
      <c r="B129" s="18">
        <v>-5</v>
      </c>
      <c r="C129" s="18">
        <v>-17</v>
      </c>
      <c r="D129" s="18">
        <v>7</v>
      </c>
      <c r="E129" s="18">
        <v>22</v>
      </c>
      <c r="F129" s="18">
        <v>35</v>
      </c>
      <c r="G129" s="18">
        <v>2</v>
      </c>
      <c r="H129" s="18">
        <v>33</v>
      </c>
      <c r="I129" s="18">
        <v>30</v>
      </c>
      <c r="J129" s="18">
        <v>22</v>
      </c>
      <c r="K129" s="18">
        <v>30</v>
      </c>
      <c r="L129" s="18">
        <v>40</v>
      </c>
    </row>
    <row r="130" spans="1:12" ht="12.75" hidden="1" outlineLevel="1">
      <c r="A130" s="7" t="s">
        <v>527</v>
      </c>
      <c r="B130" s="18">
        <v>-6</v>
      </c>
      <c r="C130" s="18">
        <v>-16</v>
      </c>
      <c r="D130" s="18">
        <v>4</v>
      </c>
      <c r="E130" s="18">
        <v>24</v>
      </c>
      <c r="F130" s="18">
        <v>37</v>
      </c>
      <c r="G130" s="18">
        <v>2</v>
      </c>
      <c r="H130" s="18">
        <v>37</v>
      </c>
      <c r="I130" s="18">
        <v>41</v>
      </c>
      <c r="J130" s="18">
        <v>31</v>
      </c>
      <c r="K130" s="18">
        <v>42</v>
      </c>
      <c r="L130" s="18">
        <v>52</v>
      </c>
    </row>
    <row r="131" spans="1:12" ht="12.75" hidden="1" outlineLevel="1">
      <c r="A131" s="7" t="s">
        <v>528</v>
      </c>
      <c r="B131" s="18">
        <v>-10</v>
      </c>
      <c r="C131" s="18">
        <v>-20</v>
      </c>
      <c r="D131" s="18">
        <v>-1</v>
      </c>
      <c r="E131" s="18">
        <v>14</v>
      </c>
      <c r="F131" s="18">
        <v>24</v>
      </c>
      <c r="G131" s="18">
        <v>2</v>
      </c>
      <c r="H131" s="18">
        <v>19</v>
      </c>
      <c r="I131" s="18">
        <v>48</v>
      </c>
      <c r="J131" s="18">
        <v>46</v>
      </c>
      <c r="K131" s="18">
        <v>45</v>
      </c>
      <c r="L131" s="18">
        <v>54</v>
      </c>
    </row>
    <row r="132" spans="1:12" ht="12.75" hidden="1" outlineLevel="1">
      <c r="A132" s="7" t="s">
        <v>529</v>
      </c>
      <c r="B132" s="18">
        <v>-11</v>
      </c>
      <c r="C132" s="18">
        <v>-20</v>
      </c>
      <c r="D132" s="18">
        <v>-2</v>
      </c>
      <c r="E132" s="18">
        <v>18</v>
      </c>
      <c r="F132" s="18">
        <v>30</v>
      </c>
      <c r="G132" s="18">
        <v>-2</v>
      </c>
      <c r="H132" s="18">
        <v>20</v>
      </c>
      <c r="I132" s="18">
        <v>43</v>
      </c>
      <c r="J132" s="18">
        <v>31</v>
      </c>
      <c r="K132" s="18">
        <v>56</v>
      </c>
      <c r="L132" s="18">
        <v>41</v>
      </c>
    </row>
    <row r="133" spans="1:12" ht="12.75" hidden="1" outlineLevel="1">
      <c r="A133" s="7" t="s">
        <v>530</v>
      </c>
      <c r="B133" s="18">
        <v>-7</v>
      </c>
      <c r="C133" s="18">
        <v>-23</v>
      </c>
      <c r="D133" s="18">
        <v>8</v>
      </c>
      <c r="E133" s="18">
        <v>26</v>
      </c>
      <c r="F133" s="18">
        <v>41</v>
      </c>
      <c r="G133" s="18">
        <v>-7</v>
      </c>
      <c r="H133" s="18">
        <v>31</v>
      </c>
      <c r="I133" s="18">
        <v>42</v>
      </c>
      <c r="J133" s="18">
        <v>46</v>
      </c>
      <c r="K133" s="18">
        <v>30</v>
      </c>
      <c r="L133" s="18">
        <v>51</v>
      </c>
    </row>
    <row r="134" spans="1:12" ht="12.75" hidden="1" outlineLevel="1">
      <c r="A134" s="7" t="s">
        <v>572</v>
      </c>
      <c r="B134" s="18">
        <v>-2</v>
      </c>
      <c r="C134" s="18">
        <v>-14</v>
      </c>
      <c r="D134" s="18">
        <v>10</v>
      </c>
      <c r="E134" s="18">
        <v>24</v>
      </c>
      <c r="F134" s="18">
        <v>32</v>
      </c>
      <c r="G134" s="18">
        <v>-7</v>
      </c>
      <c r="H134" s="18">
        <v>33</v>
      </c>
      <c r="I134" s="18">
        <v>43</v>
      </c>
      <c r="J134" s="18">
        <v>36</v>
      </c>
      <c r="K134" s="18">
        <v>40</v>
      </c>
      <c r="L134" s="18">
        <v>54</v>
      </c>
    </row>
    <row r="135" spans="1:12" ht="12.75" hidden="1" outlineLevel="1">
      <c r="A135" s="7" t="s">
        <v>283</v>
      </c>
      <c r="B135" s="18">
        <v>0</v>
      </c>
      <c r="C135" s="18">
        <v>-14</v>
      </c>
      <c r="D135" s="18">
        <v>14</v>
      </c>
      <c r="E135" s="18">
        <v>24</v>
      </c>
      <c r="F135" s="18">
        <v>21</v>
      </c>
      <c r="G135" s="18">
        <v>-7</v>
      </c>
      <c r="H135" s="18">
        <v>43</v>
      </c>
      <c r="I135" s="18">
        <v>44</v>
      </c>
      <c r="J135" s="18">
        <v>41</v>
      </c>
      <c r="K135" s="18">
        <v>44</v>
      </c>
      <c r="L135" s="18">
        <v>48</v>
      </c>
    </row>
    <row r="136" spans="1:12" ht="12.75" hidden="1" outlineLevel="1">
      <c r="A136" s="7" t="s">
        <v>284</v>
      </c>
      <c r="B136" s="18">
        <v>3</v>
      </c>
      <c r="C136" s="18">
        <v>-15</v>
      </c>
      <c r="D136" s="18">
        <v>21</v>
      </c>
      <c r="E136" s="18">
        <v>27</v>
      </c>
      <c r="F136" s="18">
        <v>27</v>
      </c>
      <c r="G136" s="18">
        <v>-8</v>
      </c>
      <c r="H136" s="18">
        <v>45</v>
      </c>
      <c r="I136" s="18">
        <v>48</v>
      </c>
      <c r="J136" s="18">
        <v>45</v>
      </c>
      <c r="K136" s="18">
        <v>52</v>
      </c>
      <c r="L136" s="18">
        <v>48</v>
      </c>
    </row>
    <row r="137" spans="1:12" ht="12.75" hidden="1" outlineLevel="1">
      <c r="A137" s="7" t="s">
        <v>285</v>
      </c>
      <c r="B137" s="18">
        <v>7</v>
      </c>
      <c r="C137" s="18">
        <v>-13</v>
      </c>
      <c r="D137" s="18">
        <v>27</v>
      </c>
      <c r="E137" s="18">
        <v>28</v>
      </c>
      <c r="F137" s="18">
        <v>43</v>
      </c>
      <c r="G137" s="18">
        <v>2</v>
      </c>
      <c r="H137" s="18">
        <v>41</v>
      </c>
      <c r="I137" s="18">
        <v>47</v>
      </c>
      <c r="J137" s="18">
        <v>46</v>
      </c>
      <c r="K137" s="18">
        <v>50</v>
      </c>
      <c r="L137" s="18">
        <v>45</v>
      </c>
    </row>
    <row r="138" spans="1:12" ht="12.75" hidden="1" outlineLevel="1">
      <c r="A138" s="7" t="s">
        <v>531</v>
      </c>
      <c r="B138" s="18">
        <v>5</v>
      </c>
      <c r="C138" s="18">
        <v>-10</v>
      </c>
      <c r="D138" s="18">
        <v>19</v>
      </c>
      <c r="E138" s="18">
        <v>24</v>
      </c>
      <c r="F138" s="18">
        <v>36</v>
      </c>
      <c r="G138" s="18">
        <v>3</v>
      </c>
      <c r="H138" s="18">
        <v>38</v>
      </c>
      <c r="I138" s="18">
        <v>45</v>
      </c>
      <c r="J138" s="18">
        <v>44</v>
      </c>
      <c r="K138" s="18">
        <v>49</v>
      </c>
      <c r="L138" s="18">
        <v>42</v>
      </c>
    </row>
    <row r="139" spans="1:12" ht="12.75" hidden="1" outlineLevel="1">
      <c r="A139" s="7" t="s">
        <v>532</v>
      </c>
      <c r="B139" s="18">
        <v>1</v>
      </c>
      <c r="C139" s="18">
        <v>-12</v>
      </c>
      <c r="D139" s="18">
        <v>14</v>
      </c>
      <c r="E139" s="18">
        <v>21</v>
      </c>
      <c r="F139" s="18">
        <v>21</v>
      </c>
      <c r="G139" s="18">
        <v>-6</v>
      </c>
      <c r="H139" s="18">
        <v>35</v>
      </c>
      <c r="I139" s="18">
        <v>32</v>
      </c>
      <c r="J139" s="18">
        <v>25</v>
      </c>
      <c r="K139" s="18">
        <v>33</v>
      </c>
      <c r="L139" s="18">
        <v>39</v>
      </c>
    </row>
    <row r="140" spans="1:12" ht="12.75" hidden="1" outlineLevel="1">
      <c r="A140" s="7" t="s">
        <v>533</v>
      </c>
      <c r="B140" s="18">
        <v>-3</v>
      </c>
      <c r="C140" s="18">
        <v>-20</v>
      </c>
      <c r="D140" s="18">
        <v>13</v>
      </c>
      <c r="E140" s="18">
        <v>16</v>
      </c>
      <c r="F140" s="18">
        <v>14</v>
      </c>
      <c r="G140" s="18">
        <v>-5</v>
      </c>
      <c r="H140" s="18">
        <v>29</v>
      </c>
      <c r="I140" s="18">
        <v>44</v>
      </c>
      <c r="J140" s="18">
        <v>41</v>
      </c>
      <c r="K140" s="18">
        <v>40</v>
      </c>
      <c r="L140" s="18">
        <v>51</v>
      </c>
    </row>
    <row r="141" spans="1:12" ht="12.75" hidden="1" outlineLevel="1">
      <c r="A141" s="7" t="s">
        <v>534</v>
      </c>
      <c r="B141" s="18">
        <v>-3</v>
      </c>
      <c r="C141" s="18">
        <v>-23</v>
      </c>
      <c r="D141" s="18">
        <v>17</v>
      </c>
      <c r="E141" s="18">
        <v>28</v>
      </c>
      <c r="F141" s="18">
        <v>47</v>
      </c>
      <c r="G141" s="18">
        <v>0</v>
      </c>
      <c r="H141" s="18">
        <v>36</v>
      </c>
      <c r="I141" s="18">
        <v>42</v>
      </c>
      <c r="J141" s="18">
        <v>39</v>
      </c>
      <c r="K141" s="18">
        <v>47</v>
      </c>
      <c r="L141" s="18">
        <v>42</v>
      </c>
    </row>
    <row r="142" spans="1:12" ht="12.75" hidden="1" outlineLevel="1">
      <c r="A142" s="7" t="s">
        <v>535</v>
      </c>
      <c r="B142" s="18">
        <v>1</v>
      </c>
      <c r="C142" s="18">
        <v>-8</v>
      </c>
      <c r="D142" s="18">
        <v>10</v>
      </c>
      <c r="E142" s="18">
        <v>22</v>
      </c>
      <c r="F142" s="18">
        <v>29</v>
      </c>
      <c r="G142" s="18">
        <v>4</v>
      </c>
      <c r="H142" s="18">
        <v>40</v>
      </c>
      <c r="I142" s="18">
        <v>43</v>
      </c>
      <c r="J142" s="18">
        <v>42</v>
      </c>
      <c r="K142" s="18">
        <v>41</v>
      </c>
      <c r="L142" s="18">
        <v>45</v>
      </c>
    </row>
    <row r="143" spans="1:12" ht="12.75" hidden="1" outlineLevel="1">
      <c r="A143" s="7" t="s">
        <v>536</v>
      </c>
      <c r="B143" s="18">
        <v>-3</v>
      </c>
      <c r="C143" s="18">
        <v>-16</v>
      </c>
      <c r="D143" s="18">
        <v>9</v>
      </c>
      <c r="E143" s="18">
        <v>26</v>
      </c>
      <c r="F143" s="18">
        <v>43</v>
      </c>
      <c r="G143" s="18">
        <v>4</v>
      </c>
      <c r="H143" s="18">
        <v>40</v>
      </c>
      <c r="I143" s="18">
        <v>29</v>
      </c>
      <c r="J143" s="18">
        <v>26</v>
      </c>
      <c r="K143" s="18">
        <v>17</v>
      </c>
      <c r="L143" s="18">
        <v>43</v>
      </c>
    </row>
    <row r="144" spans="1:12" ht="12.75" hidden="1" outlineLevel="1">
      <c r="A144" s="7" t="s">
        <v>537</v>
      </c>
      <c r="B144" s="18">
        <v>-1</v>
      </c>
      <c r="C144" s="18">
        <v>-18</v>
      </c>
      <c r="D144" s="18">
        <v>16</v>
      </c>
      <c r="E144" s="18">
        <v>22</v>
      </c>
      <c r="F144" s="18">
        <v>35</v>
      </c>
      <c r="G144" s="18">
        <v>9</v>
      </c>
      <c r="H144" s="18">
        <v>39</v>
      </c>
      <c r="I144" s="18">
        <v>28</v>
      </c>
      <c r="J144" s="18">
        <v>22</v>
      </c>
      <c r="K144" s="18">
        <v>20</v>
      </c>
      <c r="L144" s="18">
        <v>41</v>
      </c>
    </row>
    <row r="145" spans="1:12" ht="12.75" hidden="1" outlineLevel="1">
      <c r="A145" s="7" t="s">
        <v>538</v>
      </c>
      <c r="B145" s="18">
        <v>-4</v>
      </c>
      <c r="C145" s="18">
        <v>-19</v>
      </c>
      <c r="D145" s="18">
        <v>11</v>
      </c>
      <c r="E145" s="18">
        <v>20</v>
      </c>
      <c r="F145" s="18">
        <v>32</v>
      </c>
      <c r="G145" s="18">
        <v>4</v>
      </c>
      <c r="H145" s="18">
        <v>31</v>
      </c>
      <c r="I145" s="18">
        <v>37</v>
      </c>
      <c r="J145" s="18">
        <v>32</v>
      </c>
      <c r="K145" s="18">
        <v>33</v>
      </c>
      <c r="L145" s="18">
        <v>45</v>
      </c>
    </row>
    <row r="146" spans="1:12" ht="12.75" hidden="1" outlineLevel="1">
      <c r="A146" s="7" t="s">
        <v>573</v>
      </c>
      <c r="B146" s="18">
        <v>-10</v>
      </c>
      <c r="C146" s="18">
        <v>-22</v>
      </c>
      <c r="D146" s="18">
        <v>2</v>
      </c>
      <c r="E146" s="18">
        <v>22</v>
      </c>
      <c r="F146" s="18">
        <v>42</v>
      </c>
      <c r="G146" s="18">
        <v>8</v>
      </c>
      <c r="H146" s="18">
        <v>32</v>
      </c>
      <c r="I146" s="18">
        <v>37</v>
      </c>
      <c r="J146" s="18">
        <v>29</v>
      </c>
      <c r="K146" s="18">
        <v>30</v>
      </c>
      <c r="L146" s="18">
        <v>51</v>
      </c>
    </row>
    <row r="147" spans="1:12" ht="12.75" hidden="1" outlineLevel="1">
      <c r="A147" s="7" t="s">
        <v>295</v>
      </c>
      <c r="B147" s="18">
        <v>-11</v>
      </c>
      <c r="C147" s="18">
        <v>-21</v>
      </c>
      <c r="D147" s="18">
        <v>-1</v>
      </c>
      <c r="E147" s="18">
        <v>17</v>
      </c>
      <c r="F147" s="18">
        <v>34</v>
      </c>
      <c r="G147" s="18">
        <v>7</v>
      </c>
      <c r="H147" s="18">
        <v>25</v>
      </c>
      <c r="I147" s="18">
        <v>38</v>
      </c>
      <c r="J147" s="18">
        <v>33</v>
      </c>
      <c r="K147" s="18">
        <v>31</v>
      </c>
      <c r="L147" s="18">
        <v>50</v>
      </c>
    </row>
    <row r="148" spans="1:12" ht="12.75" hidden="1" outlineLevel="1">
      <c r="A148" s="7" t="s">
        <v>296</v>
      </c>
      <c r="B148" s="18">
        <v>-16</v>
      </c>
      <c r="C148" s="18">
        <v>-24</v>
      </c>
      <c r="D148" s="18">
        <v>-8</v>
      </c>
      <c r="E148" s="18">
        <v>18</v>
      </c>
      <c r="F148" s="18">
        <v>34</v>
      </c>
      <c r="G148" s="18">
        <v>10</v>
      </c>
      <c r="H148" s="18">
        <v>30</v>
      </c>
      <c r="I148" s="18">
        <v>42</v>
      </c>
      <c r="J148" s="18">
        <v>31</v>
      </c>
      <c r="K148" s="18">
        <v>44</v>
      </c>
      <c r="L148" s="18">
        <v>52</v>
      </c>
    </row>
    <row r="149" spans="1:12" ht="12.75" hidden="1" outlineLevel="1">
      <c r="A149" s="7" t="s">
        <v>297</v>
      </c>
      <c r="B149" s="18">
        <v>-9</v>
      </c>
      <c r="C149" s="18">
        <v>-22</v>
      </c>
      <c r="D149" s="18">
        <v>4</v>
      </c>
      <c r="E149" s="18">
        <v>17</v>
      </c>
      <c r="F149" s="18">
        <v>25</v>
      </c>
      <c r="G149" s="18">
        <v>4</v>
      </c>
      <c r="H149" s="18">
        <v>28</v>
      </c>
      <c r="I149" s="18">
        <v>46</v>
      </c>
      <c r="J149" s="18">
        <v>36</v>
      </c>
      <c r="K149" s="18">
        <v>46</v>
      </c>
      <c r="L149" s="18">
        <v>56</v>
      </c>
    </row>
    <row r="150" spans="1:12" ht="12.75" hidden="1" outlineLevel="1">
      <c r="A150" s="7" t="s">
        <v>539</v>
      </c>
      <c r="B150" s="18">
        <v>2</v>
      </c>
      <c r="C150" s="18">
        <v>-12</v>
      </c>
      <c r="D150" s="18">
        <v>17</v>
      </c>
      <c r="E150" s="18">
        <v>23</v>
      </c>
      <c r="F150" s="18">
        <v>27</v>
      </c>
      <c r="G150" s="18">
        <v>7</v>
      </c>
      <c r="H150" s="18">
        <v>48</v>
      </c>
      <c r="I150" s="18">
        <v>44</v>
      </c>
      <c r="J150" s="18">
        <v>36</v>
      </c>
      <c r="K150" s="18">
        <v>47</v>
      </c>
      <c r="L150" s="18">
        <v>48</v>
      </c>
    </row>
    <row r="151" spans="1:12" ht="12.75" hidden="1" outlineLevel="1">
      <c r="A151" s="7" t="s">
        <v>540</v>
      </c>
      <c r="B151" s="18">
        <v>-5</v>
      </c>
      <c r="C151" s="18">
        <v>-25</v>
      </c>
      <c r="D151" s="18">
        <v>14</v>
      </c>
      <c r="E151" s="18">
        <v>26</v>
      </c>
      <c r="F151" s="18">
        <v>34</v>
      </c>
      <c r="G151" s="18">
        <v>8</v>
      </c>
      <c r="H151" s="18">
        <v>50</v>
      </c>
      <c r="I151" s="18">
        <v>35</v>
      </c>
      <c r="J151" s="18">
        <v>36</v>
      </c>
      <c r="K151" s="18">
        <v>33</v>
      </c>
      <c r="L151" s="18">
        <v>37</v>
      </c>
    </row>
    <row r="152" spans="1:12" ht="12.75" hidden="1" outlineLevel="1">
      <c r="A152" s="7" t="s">
        <v>444</v>
      </c>
      <c r="B152" s="18">
        <v>0</v>
      </c>
      <c r="C152" s="18">
        <v>-21</v>
      </c>
      <c r="D152" s="18">
        <v>21</v>
      </c>
      <c r="E152" s="18">
        <v>20</v>
      </c>
      <c r="F152" s="18">
        <v>34</v>
      </c>
      <c r="G152" s="18">
        <v>5</v>
      </c>
      <c r="H152" s="18">
        <v>30</v>
      </c>
      <c r="I152" s="18">
        <v>29</v>
      </c>
      <c r="J152" s="18">
        <v>30</v>
      </c>
      <c r="K152" s="18">
        <v>25</v>
      </c>
      <c r="L152" s="18">
        <v>32</v>
      </c>
    </row>
    <row r="153" spans="1:12" ht="12.75" hidden="1" outlineLevel="1">
      <c r="A153" s="7" t="s">
        <v>445</v>
      </c>
      <c r="B153" s="18">
        <v>2</v>
      </c>
      <c r="C153" s="18">
        <v>-21</v>
      </c>
      <c r="D153" s="18">
        <v>26</v>
      </c>
      <c r="E153" s="18">
        <v>19</v>
      </c>
      <c r="F153" s="18">
        <v>28</v>
      </c>
      <c r="G153" s="18">
        <v>3</v>
      </c>
      <c r="H153" s="18">
        <v>30</v>
      </c>
      <c r="I153" s="18">
        <v>29</v>
      </c>
      <c r="J153" s="18">
        <v>22</v>
      </c>
      <c r="K153" s="18">
        <v>33</v>
      </c>
      <c r="L153" s="18">
        <v>32</v>
      </c>
    </row>
    <row r="154" spans="1:12" ht="12.75" hidden="1" outlineLevel="1">
      <c r="A154" s="7" t="s">
        <v>446</v>
      </c>
      <c r="B154" s="18">
        <v>-3</v>
      </c>
      <c r="C154" s="18">
        <v>-25</v>
      </c>
      <c r="D154" s="18">
        <v>19</v>
      </c>
      <c r="E154" s="18">
        <v>19</v>
      </c>
      <c r="F154" s="18">
        <v>32</v>
      </c>
      <c r="G154" s="18">
        <v>2</v>
      </c>
      <c r="H154" s="18">
        <v>26</v>
      </c>
      <c r="I154" s="18">
        <v>25</v>
      </c>
      <c r="J154" s="18">
        <v>17</v>
      </c>
      <c r="K154" s="18">
        <v>28</v>
      </c>
      <c r="L154" s="18">
        <v>30</v>
      </c>
    </row>
    <row r="155" spans="1:12" ht="12.75" hidden="1" outlineLevel="1">
      <c r="A155" s="7" t="s">
        <v>447</v>
      </c>
      <c r="B155" s="18">
        <v>-11</v>
      </c>
      <c r="C155" s="18">
        <v>-26</v>
      </c>
      <c r="D155" s="18">
        <v>4</v>
      </c>
      <c r="E155" s="18">
        <v>26</v>
      </c>
      <c r="F155" s="18">
        <v>37</v>
      </c>
      <c r="G155" s="18">
        <v>1</v>
      </c>
      <c r="H155" s="18">
        <v>42</v>
      </c>
      <c r="I155" s="18">
        <v>32</v>
      </c>
      <c r="J155" s="18">
        <v>21</v>
      </c>
      <c r="K155" s="18">
        <v>39</v>
      </c>
      <c r="L155" s="18">
        <v>37</v>
      </c>
    </row>
    <row r="156" spans="1:12" ht="12.75" hidden="1" outlineLevel="1">
      <c r="A156" s="7" t="s">
        <v>448</v>
      </c>
      <c r="B156" s="18">
        <v>-4</v>
      </c>
      <c r="C156" s="18">
        <v>-23</v>
      </c>
      <c r="D156" s="18">
        <v>15</v>
      </c>
      <c r="E156" s="18">
        <v>23</v>
      </c>
      <c r="F156" s="18">
        <v>37</v>
      </c>
      <c r="G156" s="18">
        <v>7</v>
      </c>
      <c r="H156" s="18">
        <v>38</v>
      </c>
      <c r="I156" s="18">
        <v>24</v>
      </c>
      <c r="J156" s="18">
        <v>10</v>
      </c>
      <c r="K156" s="18">
        <v>29</v>
      </c>
      <c r="L156" s="18">
        <v>32</v>
      </c>
    </row>
    <row r="157" spans="1:12" ht="12.75" hidden="1" outlineLevel="1">
      <c r="A157" s="7" t="s">
        <v>449</v>
      </c>
      <c r="B157" s="18">
        <v>0</v>
      </c>
      <c r="C157" s="18">
        <v>-20</v>
      </c>
      <c r="D157" s="18">
        <v>20</v>
      </c>
      <c r="E157" s="18">
        <v>30</v>
      </c>
      <c r="F157" s="18">
        <v>51</v>
      </c>
      <c r="G157" s="18">
        <v>2</v>
      </c>
      <c r="H157" s="18">
        <v>40</v>
      </c>
      <c r="I157" s="18">
        <v>26</v>
      </c>
      <c r="J157" s="18">
        <v>20</v>
      </c>
      <c r="K157" s="18">
        <v>23</v>
      </c>
      <c r="L157" s="18">
        <v>34</v>
      </c>
    </row>
    <row r="158" spans="1:12" ht="12.75" hidden="1" outlineLevel="1">
      <c r="A158" s="7" t="s">
        <v>450</v>
      </c>
      <c r="B158" s="18">
        <v>-10</v>
      </c>
      <c r="C158" s="18">
        <v>-25</v>
      </c>
      <c r="D158" s="18">
        <v>4</v>
      </c>
      <c r="E158" s="18">
        <v>22</v>
      </c>
      <c r="F158" s="18">
        <v>40</v>
      </c>
      <c r="G158" s="18">
        <v>6</v>
      </c>
      <c r="H158" s="18">
        <v>32</v>
      </c>
      <c r="I158" s="18">
        <v>21</v>
      </c>
      <c r="J158" s="18">
        <v>16</v>
      </c>
      <c r="K158" s="18">
        <v>20</v>
      </c>
      <c r="L158" s="18">
        <v>28</v>
      </c>
    </row>
    <row r="159" spans="1:12" ht="12.75" hidden="1" outlineLevel="1">
      <c r="A159" s="7" t="s">
        <v>307</v>
      </c>
      <c r="B159" s="18">
        <v>-8</v>
      </c>
      <c r="C159" s="18">
        <v>-22</v>
      </c>
      <c r="D159" s="18">
        <v>7</v>
      </c>
      <c r="E159" s="18">
        <v>22</v>
      </c>
      <c r="F159" s="18">
        <v>36</v>
      </c>
      <c r="G159" s="18">
        <v>6</v>
      </c>
      <c r="H159" s="18">
        <v>37</v>
      </c>
      <c r="I159" s="18">
        <v>19</v>
      </c>
      <c r="J159" s="18">
        <v>10</v>
      </c>
      <c r="K159" s="18">
        <v>18</v>
      </c>
      <c r="L159" s="18">
        <v>30</v>
      </c>
    </row>
    <row r="160" spans="1:12" ht="12.75" hidden="1" outlineLevel="1">
      <c r="A160" s="7" t="s">
        <v>252</v>
      </c>
      <c r="B160" s="18">
        <v>-3</v>
      </c>
      <c r="C160" s="18">
        <v>-17</v>
      </c>
      <c r="D160" s="18">
        <v>11</v>
      </c>
      <c r="E160" s="18">
        <v>21</v>
      </c>
      <c r="F160" s="18">
        <v>40</v>
      </c>
      <c r="G160" s="18">
        <v>6</v>
      </c>
      <c r="H160" s="18">
        <v>29</v>
      </c>
      <c r="I160" s="18">
        <v>25</v>
      </c>
      <c r="J160" s="18">
        <v>18</v>
      </c>
      <c r="K160" s="18">
        <v>19</v>
      </c>
      <c r="L160" s="18">
        <v>37</v>
      </c>
    </row>
    <row r="161" spans="1:12" ht="12.75" hidden="1" outlineLevel="1">
      <c r="A161" s="7" t="s">
        <v>253</v>
      </c>
      <c r="B161" s="18">
        <v>-5</v>
      </c>
      <c r="C161" s="18">
        <v>-18</v>
      </c>
      <c r="D161" s="18">
        <v>8</v>
      </c>
      <c r="E161" s="18">
        <v>18</v>
      </c>
      <c r="F161" s="18">
        <v>31</v>
      </c>
      <c r="G161" s="18">
        <v>1</v>
      </c>
      <c r="H161" s="18">
        <v>26</v>
      </c>
      <c r="I161" s="18">
        <v>22</v>
      </c>
      <c r="J161" s="18">
        <v>5</v>
      </c>
      <c r="K161" s="18">
        <v>23</v>
      </c>
      <c r="L161" s="18">
        <v>38</v>
      </c>
    </row>
    <row r="162" spans="1:12" ht="12.75" hidden="1" outlineLevel="1">
      <c r="A162" s="7" t="s">
        <v>351</v>
      </c>
      <c r="B162" s="18">
        <v>-5</v>
      </c>
      <c r="C162" s="18">
        <v>-21</v>
      </c>
      <c r="D162" s="18">
        <v>10</v>
      </c>
      <c r="E162" s="18">
        <v>22</v>
      </c>
      <c r="F162" s="18">
        <v>29</v>
      </c>
      <c r="G162" s="18">
        <v>9</v>
      </c>
      <c r="H162" s="18">
        <v>44</v>
      </c>
      <c r="I162" s="18">
        <v>20</v>
      </c>
      <c r="J162" s="18">
        <v>11</v>
      </c>
      <c r="K162" s="18">
        <v>19</v>
      </c>
      <c r="L162" s="18">
        <v>29</v>
      </c>
    </row>
    <row r="163" spans="1:12" ht="12.75" hidden="1" outlineLevel="1">
      <c r="A163" s="7" t="s">
        <v>352</v>
      </c>
      <c r="B163" s="18">
        <v>-3</v>
      </c>
      <c r="C163" s="18">
        <v>-26</v>
      </c>
      <c r="D163" s="18">
        <v>19</v>
      </c>
      <c r="E163" s="18">
        <v>24</v>
      </c>
      <c r="F163" s="18">
        <v>36</v>
      </c>
      <c r="G163" s="18">
        <v>12</v>
      </c>
      <c r="H163" s="18">
        <v>47</v>
      </c>
      <c r="I163" s="18">
        <v>23</v>
      </c>
      <c r="J163" s="18">
        <v>14</v>
      </c>
      <c r="K163" s="18">
        <v>25</v>
      </c>
      <c r="L163" s="18">
        <v>31</v>
      </c>
    </row>
    <row r="164" spans="1:12" ht="12.75" hidden="1" outlineLevel="1">
      <c r="A164" s="7" t="s">
        <v>353</v>
      </c>
      <c r="B164" s="18">
        <v>-10</v>
      </c>
      <c r="C164" s="18">
        <v>-26</v>
      </c>
      <c r="D164" s="18">
        <v>6</v>
      </c>
      <c r="E164" s="18">
        <v>20</v>
      </c>
      <c r="F164" s="18">
        <v>30</v>
      </c>
      <c r="G164" s="18">
        <v>11</v>
      </c>
      <c r="H164" s="18">
        <v>40</v>
      </c>
      <c r="I164" s="18">
        <v>13</v>
      </c>
      <c r="J164" s="18">
        <v>12</v>
      </c>
      <c r="K164" s="18">
        <v>12</v>
      </c>
      <c r="L164" s="18">
        <v>14</v>
      </c>
    </row>
    <row r="165" spans="1:12" ht="12.75" hidden="1" outlineLevel="1">
      <c r="A165" s="7" t="s">
        <v>354</v>
      </c>
      <c r="B165" s="18">
        <v>-10</v>
      </c>
      <c r="C165" s="18">
        <v>-29</v>
      </c>
      <c r="D165" s="18">
        <v>9</v>
      </c>
      <c r="E165" s="18">
        <v>10</v>
      </c>
      <c r="F165" s="18">
        <v>14</v>
      </c>
      <c r="G165" s="18">
        <v>11</v>
      </c>
      <c r="H165" s="18">
        <v>27</v>
      </c>
      <c r="I165" s="18">
        <v>3</v>
      </c>
      <c r="J165" s="18">
        <v>-6</v>
      </c>
      <c r="K165" s="18">
        <v>11</v>
      </c>
      <c r="L165" s="18">
        <v>5</v>
      </c>
    </row>
    <row r="166" spans="1:12" ht="12.75" hidden="1" outlineLevel="1">
      <c r="A166" s="7" t="s">
        <v>355</v>
      </c>
      <c r="B166" s="18">
        <v>-10</v>
      </c>
      <c r="C166" s="18">
        <v>-33</v>
      </c>
      <c r="D166" s="18">
        <v>13</v>
      </c>
      <c r="E166" s="18">
        <v>3</v>
      </c>
      <c r="F166" s="18">
        <v>10</v>
      </c>
      <c r="G166" s="18">
        <v>13</v>
      </c>
      <c r="H166" s="18">
        <v>12</v>
      </c>
      <c r="I166" s="18">
        <v>0</v>
      </c>
      <c r="J166" s="18">
        <v>-4</v>
      </c>
      <c r="K166" s="18">
        <v>3</v>
      </c>
      <c r="L166" s="18">
        <v>1</v>
      </c>
    </row>
    <row r="167" spans="1:12" ht="12.75" hidden="1" outlineLevel="1">
      <c r="A167" s="7" t="s">
        <v>356</v>
      </c>
      <c r="B167" s="18">
        <v>-12</v>
      </c>
      <c r="C167" s="18">
        <v>-23.6</v>
      </c>
      <c r="D167" s="18">
        <v>-0.4</v>
      </c>
      <c r="E167" s="18">
        <v>6.4</v>
      </c>
      <c r="F167" s="18">
        <v>11.5</v>
      </c>
      <c r="G167" s="18">
        <v>15.8</v>
      </c>
      <c r="H167" s="18">
        <v>23.7</v>
      </c>
      <c r="I167" s="18">
        <v>6.6</v>
      </c>
      <c r="J167" s="18">
        <v>2.6</v>
      </c>
      <c r="K167" s="18">
        <v>7.4</v>
      </c>
      <c r="L167" s="18">
        <v>9.8</v>
      </c>
    </row>
    <row r="168" spans="1:12" ht="12.75" hidden="1" outlineLevel="1">
      <c r="A168" s="7" t="s">
        <v>451</v>
      </c>
      <c r="B168" s="18">
        <v>-28.1</v>
      </c>
      <c r="C168" s="18">
        <v>-35.8</v>
      </c>
      <c r="D168" s="18">
        <v>-20.5</v>
      </c>
      <c r="E168" s="18">
        <v>-4.4</v>
      </c>
      <c r="F168" s="18">
        <v>15.7</v>
      </c>
      <c r="G168" s="18">
        <v>23.8</v>
      </c>
      <c r="H168" s="18">
        <v>-5</v>
      </c>
      <c r="I168" s="18">
        <v>-0.8</v>
      </c>
      <c r="J168" s="18">
        <v>2.1</v>
      </c>
      <c r="K168" s="18">
        <v>6.4</v>
      </c>
      <c r="L168" s="18">
        <v>-10.9</v>
      </c>
    </row>
    <row r="169" spans="1:12" ht="12.75" collapsed="1">
      <c r="A169" s="7" t="s">
        <v>452</v>
      </c>
      <c r="B169" s="18">
        <v>-36.1</v>
      </c>
      <c r="C169" s="18">
        <v>-39.4</v>
      </c>
      <c r="D169" s="18">
        <v>-32.8</v>
      </c>
      <c r="E169" s="18">
        <v>-22.8</v>
      </c>
      <c r="F169" s="18">
        <v>-16.3</v>
      </c>
      <c r="G169" s="18">
        <v>17.3</v>
      </c>
      <c r="H169" s="18">
        <v>-34.8</v>
      </c>
      <c r="I169" s="18">
        <v>-12.4</v>
      </c>
      <c r="J169" s="18">
        <v>-12.7</v>
      </c>
      <c r="K169" s="18">
        <v>-6.2</v>
      </c>
      <c r="L169" s="18">
        <v>-18.5</v>
      </c>
    </row>
    <row r="170" spans="1:12" ht="12.75">
      <c r="A170" s="7" t="s">
        <v>453</v>
      </c>
      <c r="B170" s="18">
        <v>-48.2</v>
      </c>
      <c r="C170" s="18">
        <v>-52.8</v>
      </c>
      <c r="D170" s="18">
        <v>-43.7</v>
      </c>
      <c r="E170" s="18">
        <v>-22.5</v>
      </c>
      <c r="F170" s="18">
        <v>-22.7</v>
      </c>
      <c r="G170" s="334">
        <v>18.2</v>
      </c>
      <c r="H170" s="18">
        <v>-26.6</v>
      </c>
      <c r="I170" s="18">
        <v>-19.8</v>
      </c>
      <c r="J170" s="18">
        <v>-28.7</v>
      </c>
      <c r="K170" s="18">
        <v>-21.7</v>
      </c>
      <c r="L170" s="18">
        <v>-8.9</v>
      </c>
    </row>
    <row r="171" spans="1:12" ht="12.75">
      <c r="A171" s="7" t="s">
        <v>14</v>
      </c>
      <c r="B171" s="1">
        <v>-50.2</v>
      </c>
      <c r="C171" s="1">
        <v>-59.2</v>
      </c>
      <c r="D171" s="1">
        <v>-41.1</v>
      </c>
      <c r="E171" s="1">
        <v>-20.5</v>
      </c>
      <c r="F171" s="1">
        <v>-19.5</v>
      </c>
      <c r="G171" s="1">
        <v>20.3</v>
      </c>
      <c r="H171" s="1">
        <v>-21.7</v>
      </c>
      <c r="I171" s="18">
        <v>-24</v>
      </c>
      <c r="J171" s="1">
        <v>-28.3</v>
      </c>
      <c r="K171" s="1">
        <v>-30.1</v>
      </c>
      <c r="L171" s="1">
        <v>-13.5</v>
      </c>
    </row>
    <row r="172" spans="1:12" ht="12.75">
      <c r="A172" s="7" t="s">
        <v>15</v>
      </c>
      <c r="B172" s="1">
        <v>-52.9</v>
      </c>
      <c r="C172" s="1">
        <v>-61.6</v>
      </c>
      <c r="D172" s="1">
        <v>-44.2</v>
      </c>
      <c r="E172" s="1">
        <v>-20.9</v>
      </c>
      <c r="F172" s="1">
        <v>-26.3</v>
      </c>
      <c r="G172" s="1">
        <v>16.8</v>
      </c>
      <c r="H172" s="1">
        <v>-19.8</v>
      </c>
      <c r="I172" s="1">
        <v>-19.6</v>
      </c>
      <c r="J172" s="1">
        <v>-26.8</v>
      </c>
      <c r="K172" s="1">
        <v>-16.1</v>
      </c>
      <c r="L172" s="18">
        <v>-16</v>
      </c>
    </row>
    <row r="173" spans="1:12" ht="12.75">
      <c r="A173" s="7" t="s">
        <v>16</v>
      </c>
      <c r="B173" s="1">
        <v>-52.8</v>
      </c>
      <c r="C173" s="1">
        <v>-63.7</v>
      </c>
      <c r="D173" s="1">
        <v>-41.9</v>
      </c>
      <c r="E173" s="1">
        <v>-22.7</v>
      </c>
      <c r="F173" s="1">
        <v>-32.4</v>
      </c>
      <c r="G173" s="1">
        <v>12.5</v>
      </c>
      <c r="H173" s="18">
        <v>-23</v>
      </c>
      <c r="I173" s="1">
        <v>-21.9</v>
      </c>
      <c r="J173" s="1">
        <v>-27.8</v>
      </c>
      <c r="K173" s="1">
        <v>-27.1</v>
      </c>
      <c r="L173" s="1">
        <v>-10.8</v>
      </c>
    </row>
    <row r="174" spans="1:12" ht="12.75">
      <c r="A174" s="7" t="s">
        <v>454</v>
      </c>
      <c r="B174" s="1">
        <v>-51.3</v>
      </c>
      <c r="C174" s="1">
        <v>-66.7</v>
      </c>
      <c r="D174" s="1">
        <v>-35.9</v>
      </c>
      <c r="E174" s="1">
        <v>-14.8</v>
      </c>
      <c r="F174" s="1">
        <v>-27.3</v>
      </c>
      <c r="G174" s="1">
        <v>11.8</v>
      </c>
      <c r="H174" s="18">
        <v>-5.3</v>
      </c>
      <c r="I174" s="1">
        <v>-16.3</v>
      </c>
      <c r="J174" s="1">
        <v>-24.3</v>
      </c>
      <c r="K174" s="18">
        <v>-11</v>
      </c>
      <c r="L174" s="1">
        <v>-13.6</v>
      </c>
    </row>
    <row r="175" spans="1:12" ht="12.75">
      <c r="A175" s="7" t="s">
        <v>691</v>
      </c>
      <c r="B175" s="1">
        <v>-52.2</v>
      </c>
      <c r="C175" s="1">
        <v>-67.8</v>
      </c>
      <c r="D175" s="1">
        <v>-36.6</v>
      </c>
      <c r="E175" s="1">
        <v>-14.7</v>
      </c>
      <c r="F175" s="1">
        <v>-23.7</v>
      </c>
      <c r="G175" s="18">
        <v>15</v>
      </c>
      <c r="H175" s="1">
        <v>-5.3</v>
      </c>
      <c r="I175" s="1">
        <v>-6.8</v>
      </c>
      <c r="J175" s="1">
        <v>-17.4</v>
      </c>
      <c r="K175" s="1">
        <v>-2.1</v>
      </c>
      <c r="L175" s="1">
        <v>-0.8</v>
      </c>
    </row>
    <row r="176" spans="1:12" ht="12.75">
      <c r="A176" s="7" t="s">
        <v>456</v>
      </c>
      <c r="B176" s="1">
        <v>-47.7</v>
      </c>
      <c r="C176" s="1">
        <v>-65.2</v>
      </c>
      <c r="D176" s="1">
        <v>-30.1</v>
      </c>
      <c r="E176" s="1">
        <v>-11.8</v>
      </c>
      <c r="F176" s="1">
        <v>-19.5</v>
      </c>
      <c r="G176" s="18">
        <v>15</v>
      </c>
      <c r="H176" s="1">
        <v>-0.9</v>
      </c>
      <c r="I176" s="1">
        <v>-1.1</v>
      </c>
      <c r="J176" s="1">
        <v>-9.5</v>
      </c>
      <c r="K176" s="1">
        <v>1.8</v>
      </c>
      <c r="L176" s="1">
        <v>4.3</v>
      </c>
    </row>
    <row r="177" spans="1:12" ht="12.75">
      <c r="A177" s="7" t="s">
        <v>457</v>
      </c>
      <c r="B177" s="18">
        <v>-45</v>
      </c>
      <c r="C177" s="1">
        <v>-64.9</v>
      </c>
      <c r="D177" s="18">
        <v>-25</v>
      </c>
      <c r="E177" s="18">
        <v>-15</v>
      </c>
      <c r="F177" s="1">
        <v>-31.7</v>
      </c>
      <c r="G177" s="1">
        <v>11.5</v>
      </c>
      <c r="H177" s="1">
        <v>-1.8</v>
      </c>
      <c r="I177" s="1">
        <v>1.8</v>
      </c>
      <c r="J177" s="1">
        <v>-5.8</v>
      </c>
      <c r="K177" s="1">
        <v>6.1</v>
      </c>
      <c r="L177" s="1">
        <v>5.2</v>
      </c>
    </row>
    <row r="180" ht="12.75">
      <c r="A180" s="1" t="s">
        <v>582</v>
      </c>
    </row>
    <row r="181" ht="12.75">
      <c r="A181" s="1" t="s">
        <v>583</v>
      </c>
    </row>
    <row r="182" ht="12.75">
      <c r="A182" s="1" t="s">
        <v>584</v>
      </c>
    </row>
    <row r="183" ht="12.75">
      <c r="A183" s="1" t="s">
        <v>585</v>
      </c>
    </row>
    <row r="184" ht="12.75">
      <c r="A184" s="1" t="s">
        <v>609</v>
      </c>
    </row>
    <row r="185" ht="12.75">
      <c r="A185" s="1" t="s">
        <v>586</v>
      </c>
    </row>
    <row r="186" ht="12.75">
      <c r="A186" s="1" t="s">
        <v>587</v>
      </c>
    </row>
  </sheetData>
  <mergeCells count="8">
    <mergeCell ref="H6:L6"/>
    <mergeCell ref="B93:D93"/>
    <mergeCell ref="E93:H93"/>
    <mergeCell ref="I93:L93"/>
    <mergeCell ref="C5:G5"/>
    <mergeCell ref="C6:F6"/>
    <mergeCell ref="B5:B7"/>
    <mergeCell ref="G6:G7"/>
  </mergeCells>
  <printOptions/>
  <pageMargins left="0.75" right="0.75" top="0.42" bottom="0.49" header="0.5" footer="0.5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workbookViewId="0" topLeftCell="A1">
      <selection activeCell="C156" sqref="C156"/>
    </sheetView>
  </sheetViews>
  <sheetFormatPr defaultColWidth="9.00390625" defaultRowHeight="14.25"/>
  <cols>
    <col min="1" max="1" width="13.25390625" style="1" customWidth="1"/>
    <col min="2" max="2" width="10.625" style="1" customWidth="1"/>
    <col min="3" max="3" width="9.00390625" style="1" customWidth="1"/>
    <col min="4" max="4" width="11.75390625" style="1" customWidth="1"/>
    <col min="5" max="5" width="16.50390625" style="1" customWidth="1"/>
    <col min="6" max="6" width="15.50390625" style="1" customWidth="1"/>
    <col min="7" max="7" width="10.625" style="1" bestFit="1" customWidth="1"/>
    <col min="8" max="8" width="10.25390625" style="1" customWidth="1"/>
    <col min="9" max="9" width="12.625" style="1" customWidth="1"/>
    <col min="10" max="10" width="13.375" style="1" customWidth="1"/>
    <col min="11" max="11" width="12.25390625" style="1" customWidth="1"/>
    <col min="12" max="12" width="13.75390625" style="1" customWidth="1"/>
    <col min="13" max="16384" width="9.00390625" style="1" customWidth="1"/>
  </cols>
  <sheetData>
    <row r="1" ht="15">
      <c r="A1" s="57" t="s">
        <v>378</v>
      </c>
    </row>
    <row r="2" ht="15.75">
      <c r="A2" s="58" t="s">
        <v>314</v>
      </c>
    </row>
    <row r="3" ht="12.75">
      <c r="A3" s="1" t="s">
        <v>500</v>
      </c>
    </row>
    <row r="4" ht="12.75">
      <c r="A4" s="6"/>
    </row>
    <row r="5" spans="1:12" ht="14.25">
      <c r="A5" s="7"/>
      <c r="B5" s="5"/>
      <c r="C5" s="576" t="s">
        <v>424</v>
      </c>
      <c r="D5" s="576"/>
      <c r="E5" s="576"/>
      <c r="F5" s="576"/>
      <c r="G5" s="576"/>
      <c r="H5" s="576"/>
      <c r="I5" s="576"/>
      <c r="J5" s="576"/>
      <c r="K5" s="578"/>
      <c r="L5" s="677" t="s">
        <v>425</v>
      </c>
    </row>
    <row r="6" spans="1:12" ht="12.75" customHeight="1">
      <c r="A6" s="7"/>
      <c r="B6" s="603" t="s">
        <v>426</v>
      </c>
      <c r="C6" s="680"/>
      <c r="D6" s="675" t="s">
        <v>372</v>
      </c>
      <c r="E6" s="675" t="s">
        <v>373</v>
      </c>
      <c r="F6" s="675" t="s">
        <v>364</v>
      </c>
      <c r="G6" s="675" t="s">
        <v>365</v>
      </c>
      <c r="H6" s="675" t="s">
        <v>335</v>
      </c>
      <c r="I6" s="675" t="s">
        <v>366</v>
      </c>
      <c r="J6" s="675" t="s">
        <v>367</v>
      </c>
      <c r="K6" s="675" t="s">
        <v>368</v>
      </c>
      <c r="L6" s="678"/>
    </row>
    <row r="7" spans="1:12" ht="40.5" customHeight="1">
      <c r="A7" s="325"/>
      <c r="B7" s="173" t="s">
        <v>251</v>
      </c>
      <c r="C7" s="173" t="s">
        <v>505</v>
      </c>
      <c r="D7" s="676"/>
      <c r="E7" s="676"/>
      <c r="F7" s="676"/>
      <c r="G7" s="676"/>
      <c r="H7" s="676"/>
      <c r="I7" s="676"/>
      <c r="J7" s="676"/>
      <c r="K7" s="676"/>
      <c r="L7" s="679"/>
    </row>
    <row r="8" spans="1:12" ht="12.75">
      <c r="A8" s="326"/>
      <c r="B8" s="47">
        <v>1</v>
      </c>
      <c r="C8" s="47">
        <v>2</v>
      </c>
      <c r="D8" s="47">
        <v>3</v>
      </c>
      <c r="E8" s="47">
        <v>4</v>
      </c>
      <c r="F8" s="47">
        <v>5</v>
      </c>
      <c r="G8" s="47">
        <v>6</v>
      </c>
      <c r="H8" s="47">
        <v>7</v>
      </c>
      <c r="I8" s="48">
        <v>8</v>
      </c>
      <c r="J8" s="48">
        <v>9</v>
      </c>
      <c r="K8" s="48">
        <v>10</v>
      </c>
      <c r="L8" s="11">
        <v>11</v>
      </c>
    </row>
    <row r="9" spans="1:12" ht="12.75" hidden="1">
      <c r="A9" s="6">
        <v>1996</v>
      </c>
      <c r="B9" s="16">
        <v>2151.113</v>
      </c>
      <c r="C9" s="13">
        <v>2.0842409384233207</v>
      </c>
      <c r="D9" s="13">
        <v>2.143588721122285</v>
      </c>
      <c r="E9" s="13">
        <v>1.2413173620292355</v>
      </c>
      <c r="F9" s="13">
        <v>-8.635610165246874</v>
      </c>
      <c r="G9" s="13">
        <v>2.220596094747208</v>
      </c>
      <c r="H9" s="13">
        <v>6.722261857756081</v>
      </c>
      <c r="I9" s="13">
        <v>11.352607612775827</v>
      </c>
      <c r="J9" s="13">
        <v>9.857696969276631</v>
      </c>
      <c r="K9" s="13">
        <v>-5.106229011944649</v>
      </c>
      <c r="L9" s="13">
        <v>11.3</v>
      </c>
    </row>
    <row r="10" spans="1:12" ht="12.75" hidden="1">
      <c r="A10" s="6">
        <v>1997</v>
      </c>
      <c r="B10" s="16">
        <v>2128.90575</v>
      </c>
      <c r="C10" s="13">
        <v>-1.0323609219971246</v>
      </c>
      <c r="D10" s="13">
        <v>-0.9826860316947545</v>
      </c>
      <c r="E10" s="13">
        <v>-1.7441870823259933</v>
      </c>
      <c r="F10" s="13">
        <v>-5.620456058371289</v>
      </c>
      <c r="G10" s="13">
        <v>0.2154518092249731</v>
      </c>
      <c r="H10" s="13">
        <v>-1.1829771963281672</v>
      </c>
      <c r="I10" s="13">
        <v>-2.0994491438559066</v>
      </c>
      <c r="J10" s="13">
        <v>-1.4190811248478923</v>
      </c>
      <c r="K10" s="13">
        <v>0.0978823727528777</v>
      </c>
      <c r="L10" s="13">
        <v>11.8</v>
      </c>
    </row>
    <row r="11" spans="1:12" ht="12.75" hidden="1">
      <c r="A11" s="6">
        <v>1998</v>
      </c>
      <c r="B11" s="16">
        <v>2118.87425</v>
      </c>
      <c r="C11" s="13">
        <v>-0.4712045143379413</v>
      </c>
      <c r="D11" s="13">
        <v>-1.1162564099988543</v>
      </c>
      <c r="E11" s="13">
        <v>8.843832218501092</v>
      </c>
      <c r="F11" s="13">
        <v>-8.523225813391349</v>
      </c>
      <c r="G11" s="13">
        <v>-4.254214038233513</v>
      </c>
      <c r="H11" s="13">
        <v>-1.1302921180041778</v>
      </c>
      <c r="I11" s="13">
        <v>2.959715303674514</v>
      </c>
      <c r="J11" s="13">
        <v>9.305334076223076</v>
      </c>
      <c r="K11" s="13">
        <v>0.8577600833528578</v>
      </c>
      <c r="L11" s="13">
        <v>12.5</v>
      </c>
    </row>
    <row r="12" spans="1:12" ht="12.75" hidden="1">
      <c r="A12" s="6">
        <v>1999</v>
      </c>
      <c r="B12" s="16">
        <v>2065.1879999999996</v>
      </c>
      <c r="C12" s="13">
        <v>-2.5337157219216806</v>
      </c>
      <c r="D12" s="13">
        <v>-3.487915258240406</v>
      </c>
      <c r="E12" s="13">
        <v>9.984723719216277</v>
      </c>
      <c r="F12" s="13">
        <v>-13.178967809345579</v>
      </c>
      <c r="G12" s="13">
        <v>-4.252346899891705</v>
      </c>
      <c r="H12" s="13">
        <v>-8.163885561603351</v>
      </c>
      <c r="I12" s="13">
        <v>0.9000075194079074</v>
      </c>
      <c r="J12" s="13">
        <v>-0.09447670160596999</v>
      </c>
      <c r="K12" s="13">
        <v>0.1256718968353283</v>
      </c>
      <c r="L12" s="13">
        <v>16.2</v>
      </c>
    </row>
    <row r="13" spans="1:12" ht="12.75" hidden="1">
      <c r="A13" s="6">
        <v>2000</v>
      </c>
      <c r="B13" s="16">
        <v>2024.848</v>
      </c>
      <c r="C13" s="13">
        <v>-1.9533330621715663</v>
      </c>
      <c r="D13" s="13">
        <v>-2.3053365031085207</v>
      </c>
      <c r="E13" s="13">
        <v>2.0990195588393306</v>
      </c>
      <c r="F13" s="13">
        <v>-10.321703109067954</v>
      </c>
      <c r="G13" s="13">
        <v>-4.121975481775735</v>
      </c>
      <c r="H13" s="13">
        <v>-5.168196909311021</v>
      </c>
      <c r="I13" s="13">
        <v>-1.8416773658541956</v>
      </c>
      <c r="J13" s="13">
        <v>2.7491595351162488</v>
      </c>
      <c r="K13" s="13">
        <v>1.7771707158235444</v>
      </c>
      <c r="L13" s="13">
        <v>18.6</v>
      </c>
    </row>
    <row r="14" spans="1:12" ht="12.75" hidden="1">
      <c r="A14" s="6">
        <v>2001</v>
      </c>
      <c r="B14" s="16">
        <v>2036.5122499999998</v>
      </c>
      <c r="C14" s="13">
        <v>0.5760555854068912</v>
      </c>
      <c r="D14" s="13">
        <v>0.0986219989681274</v>
      </c>
      <c r="E14" s="13">
        <v>5.835290347752704</v>
      </c>
      <c r="F14" s="13">
        <v>-4.696480660027262</v>
      </c>
      <c r="G14" s="13">
        <v>0.1586459413626784</v>
      </c>
      <c r="H14" s="13">
        <v>-4.025760988636733</v>
      </c>
      <c r="I14" s="13">
        <v>3.675165639007602</v>
      </c>
      <c r="J14" s="13">
        <v>3.871212618469386</v>
      </c>
      <c r="K14" s="13">
        <v>-0.5992674122129102</v>
      </c>
      <c r="L14" s="13">
        <v>19.2</v>
      </c>
    </row>
    <row r="15" spans="1:12" ht="12.75" hidden="1">
      <c r="A15" s="6">
        <v>2002</v>
      </c>
      <c r="B15" s="16">
        <v>2038.4137499999997</v>
      </c>
      <c r="C15" s="13">
        <v>0.09337041797807899</v>
      </c>
      <c r="D15" s="13">
        <v>-0.2155491370231175</v>
      </c>
      <c r="E15" s="13">
        <v>3.311863527729699</v>
      </c>
      <c r="F15" s="13">
        <v>-7.7244367574616035</v>
      </c>
      <c r="G15" s="13">
        <v>-1.5243793261567333</v>
      </c>
      <c r="H15" s="13">
        <v>2.5814881863276185</v>
      </c>
      <c r="I15" s="13">
        <v>5.305409504599766</v>
      </c>
      <c r="J15" s="13">
        <v>-1.9879276427856922</v>
      </c>
      <c r="K15" s="13">
        <v>-1.4090753434270482</v>
      </c>
      <c r="L15" s="13">
        <v>18.5</v>
      </c>
    </row>
    <row r="16" spans="1:12" ht="12.75" hidden="1">
      <c r="A16" s="6">
        <v>2003</v>
      </c>
      <c r="B16" s="16">
        <v>2060.466</v>
      </c>
      <c r="C16" s="13">
        <v>1.081833852425703</v>
      </c>
      <c r="D16" s="13">
        <v>-0.11058941515564413</v>
      </c>
      <c r="E16" s="13">
        <v>13.080978844880534</v>
      </c>
      <c r="F16" s="13">
        <v>-9.061179027838094</v>
      </c>
      <c r="G16" s="13">
        <v>1.4014982190245178</v>
      </c>
      <c r="H16" s="13">
        <v>7.647193741671444</v>
      </c>
      <c r="I16" s="13">
        <v>3.9860432945366853</v>
      </c>
      <c r="J16" s="13">
        <v>2.0575410702297035</v>
      </c>
      <c r="K16" s="13">
        <v>-2.2249142566473523</v>
      </c>
      <c r="L16" s="13">
        <v>17.4</v>
      </c>
    </row>
    <row r="17" spans="1:12" ht="12.75" hidden="1">
      <c r="A17" s="65">
        <v>2004</v>
      </c>
      <c r="B17" s="16">
        <v>2055.7182500000004</v>
      </c>
      <c r="C17" s="13">
        <v>-0.23042117656876826</v>
      </c>
      <c r="D17" s="13">
        <v>-2.6400902432515636</v>
      </c>
      <c r="E17" s="13">
        <v>21.188971531346496</v>
      </c>
      <c r="F17" s="13">
        <v>0.5284981641500792</v>
      </c>
      <c r="G17" s="13">
        <v>-1.410861005699843</v>
      </c>
      <c r="H17" s="13">
        <v>3.683244819473998</v>
      </c>
      <c r="I17" s="13">
        <v>-2.130130985551361</v>
      </c>
      <c r="J17" s="13">
        <v>7.827887820279528</v>
      </c>
      <c r="K17" s="13">
        <v>-0.9291635344320923</v>
      </c>
      <c r="L17" s="13">
        <v>18.1</v>
      </c>
    </row>
    <row r="18" spans="1:12" ht="12.75">
      <c r="A18" s="4">
        <v>2005</v>
      </c>
      <c r="B18" s="265">
        <v>2083.967</v>
      </c>
      <c r="C18" s="13">
        <v>1.3741547510219192</v>
      </c>
      <c r="D18" s="13">
        <v>0.5873282505401534</v>
      </c>
      <c r="E18" s="13">
        <v>6.992983453146962</v>
      </c>
      <c r="F18" s="13">
        <v>-1.8830910925524478</v>
      </c>
      <c r="G18" s="13">
        <v>-1.117825724940971</v>
      </c>
      <c r="H18" s="13">
        <v>2.606600058082975</v>
      </c>
      <c r="I18" s="13">
        <v>3.5825920905157034</v>
      </c>
      <c r="J18" s="13">
        <v>8.775880339093575</v>
      </c>
      <c r="K18" s="13">
        <v>-0.8406905595476104</v>
      </c>
      <c r="L18" s="13">
        <v>16.2</v>
      </c>
    </row>
    <row r="19" spans="1:12" ht="12.75">
      <c r="A19" s="4">
        <v>2006</v>
      </c>
      <c r="B19" s="265">
        <v>2131.7832500000004</v>
      </c>
      <c r="C19" s="13">
        <v>2.294482110321354</v>
      </c>
      <c r="D19" s="13">
        <v>2.3219362126035037</v>
      </c>
      <c r="E19" s="13">
        <v>2.1101665351128247</v>
      </c>
      <c r="F19" s="13">
        <v>-7.248608508950667</v>
      </c>
      <c r="G19" s="13">
        <v>1.1699852136837876</v>
      </c>
      <c r="H19" s="13">
        <v>4.850031696849015</v>
      </c>
      <c r="I19" s="13">
        <v>5.28323238262125</v>
      </c>
      <c r="J19" s="13">
        <v>4.16600316606872</v>
      </c>
      <c r="K19" s="13">
        <v>0.36917285618660856</v>
      </c>
      <c r="L19" s="13">
        <v>13.3</v>
      </c>
    </row>
    <row r="20" spans="1:12" ht="12.75">
      <c r="A20" s="4">
        <v>2007</v>
      </c>
      <c r="B20" s="265">
        <v>2176.967</v>
      </c>
      <c r="C20" s="13">
        <v>2.119528333849118</v>
      </c>
      <c r="D20" s="13">
        <v>1.8655498045707049</v>
      </c>
      <c r="E20" s="13">
        <v>3.8281722228918227</v>
      </c>
      <c r="F20" s="13">
        <v>-6.454485672917272</v>
      </c>
      <c r="G20" s="13">
        <v>2.3892676731844347</v>
      </c>
      <c r="H20" s="13">
        <v>7.082339457868898</v>
      </c>
      <c r="I20" s="13">
        <v>5.086363684149674</v>
      </c>
      <c r="J20" s="13">
        <v>-1.5126411251343086</v>
      </c>
      <c r="K20" s="13">
        <v>-0.17822267547624904</v>
      </c>
      <c r="L20" s="13">
        <v>11.031018485596476</v>
      </c>
    </row>
    <row r="21" spans="1:12" ht="12.75">
      <c r="A21" s="55">
        <v>2008</v>
      </c>
      <c r="B21" s="266">
        <v>2237.059</v>
      </c>
      <c r="C21" s="28">
        <v>2.8</v>
      </c>
      <c r="D21" s="23">
        <v>2</v>
      </c>
      <c r="E21" s="28">
        <v>7.6</v>
      </c>
      <c r="F21" s="28">
        <v>0.8</v>
      </c>
      <c r="G21" s="28">
        <v>1.6</v>
      </c>
      <c r="H21" s="28">
        <v>7.8</v>
      </c>
      <c r="I21" s="28">
        <v>5.1</v>
      </c>
      <c r="J21" s="28">
        <v>4.8</v>
      </c>
      <c r="K21" s="23">
        <v>-1</v>
      </c>
      <c r="L21" s="28">
        <v>9.6</v>
      </c>
    </row>
    <row r="22" spans="1:12" ht="12.75" hidden="1">
      <c r="A22" s="327" t="s">
        <v>135</v>
      </c>
      <c r="B22" s="241">
        <v>2100.075</v>
      </c>
      <c r="C22" s="13">
        <v>1.8317421479620464</v>
      </c>
      <c r="D22" s="13">
        <v>1.6384366475655838</v>
      </c>
      <c r="E22" s="13">
        <v>4.629872809815041</v>
      </c>
      <c r="F22" s="13">
        <v>-9.589197661888122</v>
      </c>
      <c r="G22" s="13">
        <v>1.2963022301973837</v>
      </c>
      <c r="H22" s="13">
        <v>1.1265029491833332</v>
      </c>
      <c r="I22" s="13">
        <v>7.66941732571847</v>
      </c>
      <c r="J22" s="13">
        <v>18.927420156491877</v>
      </c>
      <c r="K22" s="13">
        <v>-2.69713726705524</v>
      </c>
      <c r="L22" s="13">
        <v>12.3</v>
      </c>
    </row>
    <row r="23" spans="1:12" ht="12.75" hidden="1">
      <c r="A23" s="327" t="s">
        <v>136</v>
      </c>
      <c r="B23" s="241">
        <v>2153.039</v>
      </c>
      <c r="C23" s="13">
        <v>2.6046233673150425</v>
      </c>
      <c r="D23" s="13">
        <v>2.5357405865983083</v>
      </c>
      <c r="E23" s="13">
        <v>3.5762361697992304</v>
      </c>
      <c r="F23" s="13">
        <v>-7.999646700022339</v>
      </c>
      <c r="G23" s="13">
        <v>1.7442099373816689</v>
      </c>
      <c r="H23" s="13">
        <v>6.601580978890567</v>
      </c>
      <c r="I23" s="13">
        <v>14.706923908294442</v>
      </c>
      <c r="J23" s="13">
        <v>5.209341175651701</v>
      </c>
      <c r="K23" s="13">
        <v>-4.018425756700552</v>
      </c>
      <c r="L23" s="13">
        <v>11.2</v>
      </c>
    </row>
    <row r="24" spans="1:12" ht="12.75" hidden="1">
      <c r="A24" s="327" t="s">
        <v>137</v>
      </c>
      <c r="B24" s="241">
        <v>2190.436</v>
      </c>
      <c r="C24" s="13">
        <v>1.778066685283548</v>
      </c>
      <c r="D24" s="13">
        <v>2.0134602088172784</v>
      </c>
      <c r="E24" s="13">
        <v>-1.5592493600095878</v>
      </c>
      <c r="F24" s="13">
        <v>-9.260314391819719</v>
      </c>
      <c r="G24" s="13">
        <v>3.229536426311256</v>
      </c>
      <c r="H24" s="13">
        <v>8.485144644253339</v>
      </c>
      <c r="I24" s="13">
        <v>9.894601833997882</v>
      </c>
      <c r="J24" s="13">
        <v>7.223942917184601</v>
      </c>
      <c r="K24" s="13">
        <v>-5.988626405922631</v>
      </c>
      <c r="L24" s="13">
        <v>10.9</v>
      </c>
    </row>
    <row r="25" spans="1:12" ht="12.75" hidden="1">
      <c r="A25" s="327" t="s">
        <v>138</v>
      </c>
      <c r="B25" s="241">
        <v>2160.902</v>
      </c>
      <c r="C25" s="13">
        <v>2.1256907147893855</v>
      </c>
      <c r="D25" s="13">
        <v>2.380316012096202</v>
      </c>
      <c r="E25" s="13">
        <v>-1.4562415438296767</v>
      </c>
      <c r="F25" s="13">
        <v>-7.670276510362257</v>
      </c>
      <c r="G25" s="13">
        <v>2.579311964306669</v>
      </c>
      <c r="H25" s="13">
        <v>10.3050018703575</v>
      </c>
      <c r="I25" s="13">
        <v>13.233847991912498</v>
      </c>
      <c r="J25" s="13">
        <v>8.315883528521056</v>
      </c>
      <c r="K25" s="13">
        <v>-7.586342702649006</v>
      </c>
      <c r="L25" s="13">
        <v>10.9</v>
      </c>
    </row>
    <row r="26" spans="1:12" ht="12.75" hidden="1">
      <c r="A26" s="327" t="s">
        <v>139</v>
      </c>
      <c r="B26" s="241">
        <v>2102.819</v>
      </c>
      <c r="C26" s="13">
        <v>0.13066200016666585</v>
      </c>
      <c r="D26" s="13">
        <v>0.38359923290354914</v>
      </c>
      <c r="E26" s="13">
        <v>-3.425969089539933</v>
      </c>
      <c r="F26" s="13">
        <v>-4.430558816270263</v>
      </c>
      <c r="G26" s="13">
        <v>2.5409212480486616</v>
      </c>
      <c r="H26" s="13">
        <v>4.982298713589685</v>
      </c>
      <c r="I26" s="13">
        <v>0.9645598146140344</v>
      </c>
      <c r="J26" s="13">
        <v>-6.321979760589869</v>
      </c>
      <c r="K26" s="13">
        <v>-1.3461372422989655</v>
      </c>
      <c r="L26" s="13">
        <v>12</v>
      </c>
    </row>
    <row r="27" spans="1:12" ht="12.75" hidden="1">
      <c r="A27" s="327" t="s">
        <v>140</v>
      </c>
      <c r="B27" s="241">
        <v>2125.681</v>
      </c>
      <c r="C27" s="13">
        <v>-1.2706690403657461</v>
      </c>
      <c r="D27" s="13">
        <v>-1.0923503126191463</v>
      </c>
      <c r="E27" s="13">
        <v>-3.7606421795183707</v>
      </c>
      <c r="F27" s="13">
        <v>-6.94963687497885</v>
      </c>
      <c r="G27" s="13">
        <v>1.4433995383358251</v>
      </c>
      <c r="H27" s="13">
        <v>-1.3724531796665929</v>
      </c>
      <c r="I27" s="13">
        <v>-4.5504845376945156</v>
      </c>
      <c r="J27" s="13">
        <v>3.5534472606501026</v>
      </c>
      <c r="K27" s="13">
        <v>-0.9268259344197673</v>
      </c>
      <c r="L27" s="13">
        <v>11.4</v>
      </c>
    </row>
    <row r="28" spans="1:12" ht="12.75" hidden="1">
      <c r="A28" s="327" t="s">
        <v>141</v>
      </c>
      <c r="B28" s="241">
        <v>2143.577</v>
      </c>
      <c r="C28" s="13">
        <v>-2.13925446806023</v>
      </c>
      <c r="D28" s="13">
        <v>-2.340544009112307</v>
      </c>
      <c r="E28" s="13">
        <v>0.8181219015961148</v>
      </c>
      <c r="F28" s="13">
        <v>-6.306659864212548</v>
      </c>
      <c r="G28" s="13">
        <v>-2.0758307538511644</v>
      </c>
      <c r="H28" s="13">
        <v>-4.789102899046867</v>
      </c>
      <c r="I28" s="13">
        <v>-2.8478763988297118</v>
      </c>
      <c r="J28" s="13">
        <v>-2.7009197345835645</v>
      </c>
      <c r="K28" s="13">
        <v>0.9046727681413955</v>
      </c>
      <c r="L28" s="13">
        <v>12</v>
      </c>
    </row>
    <row r="29" spans="1:12" ht="12.75" hidden="1">
      <c r="A29" s="327" t="s">
        <v>142</v>
      </c>
      <c r="B29" s="241">
        <v>2143.5460000000003</v>
      </c>
      <c r="C29" s="13">
        <v>-0.8031831151991042</v>
      </c>
      <c r="D29" s="13">
        <v>-0.8213527995067409</v>
      </c>
      <c r="E29" s="13">
        <v>-0.5376305235394057</v>
      </c>
      <c r="F29" s="13">
        <v>-4.667266026423448</v>
      </c>
      <c r="G29" s="13">
        <v>-0.9121695350331294</v>
      </c>
      <c r="H29" s="13">
        <v>-2.6942245853292235</v>
      </c>
      <c r="I29" s="13">
        <v>-1.7778625474039131</v>
      </c>
      <c r="J29" s="13">
        <v>0.27959169537099626</v>
      </c>
      <c r="K29" s="13">
        <v>1.7712858571645</v>
      </c>
      <c r="L29" s="13">
        <v>11.8</v>
      </c>
    </row>
    <row r="30" spans="1:12" ht="12.75" hidden="1">
      <c r="A30" s="327" t="s">
        <v>143</v>
      </c>
      <c r="B30" s="241">
        <v>2119.634</v>
      </c>
      <c r="C30" s="13">
        <v>0.7996408630509819</v>
      </c>
      <c r="D30" s="13">
        <v>0.45865150259555776</v>
      </c>
      <c r="E30" s="13">
        <v>5.783540524885282</v>
      </c>
      <c r="F30" s="13">
        <v>-7.432019602038295</v>
      </c>
      <c r="G30" s="13">
        <v>-3.3040986185748977</v>
      </c>
      <c r="H30" s="13">
        <v>0.12487312356428504</v>
      </c>
      <c r="I30" s="13">
        <v>5.08710126403696</v>
      </c>
      <c r="J30" s="13">
        <v>7.0902323684244095</v>
      </c>
      <c r="K30" s="13">
        <v>2.8324766277891626</v>
      </c>
      <c r="L30" s="13">
        <v>12.6</v>
      </c>
    </row>
    <row r="31" spans="1:12" ht="12.75" hidden="1">
      <c r="A31" s="327" t="s">
        <v>144</v>
      </c>
      <c r="B31" s="241">
        <v>2119.7690000000002</v>
      </c>
      <c r="C31" s="13">
        <v>-0.27812263458156394</v>
      </c>
      <c r="D31" s="13">
        <v>-0.7681635582000155</v>
      </c>
      <c r="E31" s="13">
        <v>6.754336554154577</v>
      </c>
      <c r="F31" s="13">
        <v>-6.986793552146025</v>
      </c>
      <c r="G31" s="13">
        <v>-5.285506469642442</v>
      </c>
      <c r="H31" s="13">
        <v>1.8121470584399333</v>
      </c>
      <c r="I31" s="13">
        <v>4.237314834067391</v>
      </c>
      <c r="J31" s="13">
        <v>8.414260158446197</v>
      </c>
      <c r="K31" s="13">
        <v>0.765144808397622</v>
      </c>
      <c r="L31" s="13">
        <v>12.1</v>
      </c>
    </row>
    <row r="32" spans="1:12" ht="12.75" hidden="1">
      <c r="A32" s="327" t="s">
        <v>145</v>
      </c>
      <c r="B32" s="241">
        <v>2112.854</v>
      </c>
      <c r="C32" s="13">
        <v>-1.4332585206876445</v>
      </c>
      <c r="D32" s="13">
        <v>-2.112442937478505</v>
      </c>
      <c r="E32" s="13">
        <v>8.232786186314229</v>
      </c>
      <c r="F32" s="13">
        <v>-8.658552639452367</v>
      </c>
      <c r="G32" s="13">
        <v>-4.6331031259416875</v>
      </c>
      <c r="H32" s="13">
        <v>-2.115070428754379</v>
      </c>
      <c r="I32" s="13">
        <v>0.6911613881250105</v>
      </c>
      <c r="J32" s="13">
        <v>12.529374979429292</v>
      </c>
      <c r="K32" s="13">
        <v>-0.9849445279698017</v>
      </c>
      <c r="L32" s="13">
        <v>12.7</v>
      </c>
    </row>
    <row r="33" spans="1:12" ht="12.75" hidden="1">
      <c r="A33" s="327" t="s">
        <v>146</v>
      </c>
      <c r="B33" s="241">
        <v>2123.24</v>
      </c>
      <c r="C33" s="13">
        <v>-0.9473088051294667</v>
      </c>
      <c r="D33" s="13">
        <v>-2.011710424970275</v>
      </c>
      <c r="E33" s="13">
        <v>14.564700924869783</v>
      </c>
      <c r="F33" s="13">
        <v>-11.044979327745779</v>
      </c>
      <c r="G33" s="13">
        <v>-3.786074908282174</v>
      </c>
      <c r="H33" s="13">
        <v>-4.136742136642567</v>
      </c>
      <c r="I33" s="13">
        <v>1.9098201319211512</v>
      </c>
      <c r="J33" s="13">
        <v>9.28808705972483</v>
      </c>
      <c r="K33" s="13">
        <v>0.8624006881097728</v>
      </c>
      <c r="L33" s="13">
        <v>12.5</v>
      </c>
    </row>
    <row r="34" spans="1:12" ht="12.75" hidden="1">
      <c r="A34" s="327" t="s">
        <v>147</v>
      </c>
      <c r="B34" s="241">
        <v>2102.909</v>
      </c>
      <c r="C34" s="13">
        <v>-0.789051317350058</v>
      </c>
      <c r="D34" s="13">
        <v>-2.0991428230395854</v>
      </c>
      <c r="E34" s="13">
        <v>17.395363857180968</v>
      </c>
      <c r="F34" s="13">
        <v>-12.755851932498643</v>
      </c>
      <c r="G34" s="13">
        <v>-2.552899608387378</v>
      </c>
      <c r="H34" s="13">
        <v>-6.70739434036507</v>
      </c>
      <c r="I34" s="13">
        <v>2.6202947105192607</v>
      </c>
      <c r="J34" s="13">
        <v>4.322416696919021</v>
      </c>
      <c r="K34" s="13">
        <v>1.4642274223961351</v>
      </c>
      <c r="L34" s="13">
        <v>15.3</v>
      </c>
    </row>
    <row r="35" spans="1:12" ht="12.75" hidden="1">
      <c r="A35" s="327" t="s">
        <v>148</v>
      </c>
      <c r="B35" s="241">
        <v>2081.956</v>
      </c>
      <c r="C35" s="13">
        <v>-1.783826445240038</v>
      </c>
      <c r="D35" s="13">
        <v>-2.6630093582874252</v>
      </c>
      <c r="E35" s="13">
        <v>9.944056227888026</v>
      </c>
      <c r="F35" s="13">
        <v>-12.776661272641846</v>
      </c>
      <c r="G35" s="13">
        <v>-3.052221950971088</v>
      </c>
      <c r="H35" s="13">
        <v>-7.220766910262384</v>
      </c>
      <c r="I35" s="13">
        <v>1.0850248437443355</v>
      </c>
      <c r="J35" s="13">
        <v>-0.579291649478435</v>
      </c>
      <c r="K35" s="13">
        <v>1.4298618440444528</v>
      </c>
      <c r="L35" s="13">
        <v>15.8</v>
      </c>
    </row>
    <row r="36" spans="1:12" ht="12.75" hidden="1">
      <c r="A36" s="327" t="s">
        <v>149</v>
      </c>
      <c r="B36" s="241">
        <v>2051.73</v>
      </c>
      <c r="C36" s="13">
        <v>-2.8929590023730896</v>
      </c>
      <c r="D36" s="13">
        <v>-3.651242669104093</v>
      </c>
      <c r="E36" s="13">
        <v>6.867302187557428</v>
      </c>
      <c r="F36" s="13">
        <v>-12.589748964938934</v>
      </c>
      <c r="G36" s="13">
        <v>-4.799828468159404</v>
      </c>
      <c r="H36" s="13">
        <v>-4.761045522503466</v>
      </c>
      <c r="I36" s="13">
        <v>0.1960032383143755</v>
      </c>
      <c r="J36" s="13">
        <v>-1.2921982579599813</v>
      </c>
      <c r="K36" s="13">
        <v>-0.6722476144039717</v>
      </c>
      <c r="L36" s="13">
        <v>16.7</v>
      </c>
    </row>
    <row r="37" spans="1:12" ht="12.75" hidden="1">
      <c r="A37" s="327" t="s">
        <v>150</v>
      </c>
      <c r="B37" s="241">
        <v>2024.1569999999997</v>
      </c>
      <c r="C37" s="13">
        <v>-4.666594449991521</v>
      </c>
      <c r="D37" s="13">
        <v>-5.549586070477915</v>
      </c>
      <c r="E37" s="13">
        <v>6.339734158591639</v>
      </c>
      <c r="F37" s="13">
        <v>-14.679884577310034</v>
      </c>
      <c r="G37" s="13">
        <v>-6.60245368917802</v>
      </c>
      <c r="H37" s="13">
        <v>-13.9656571558412</v>
      </c>
      <c r="I37" s="13">
        <v>-0.3231155310324709</v>
      </c>
      <c r="J37" s="13">
        <v>-2.7097530424390186</v>
      </c>
      <c r="K37" s="13">
        <v>-1.7031343506882308</v>
      </c>
      <c r="L37" s="13">
        <v>17.1</v>
      </c>
    </row>
    <row r="38" spans="1:12" ht="12.75" hidden="1">
      <c r="A38" s="327" t="s">
        <v>151</v>
      </c>
      <c r="B38" s="241">
        <v>1988.131</v>
      </c>
      <c r="C38" s="13">
        <v>-5.458058337284214</v>
      </c>
      <c r="D38" s="13">
        <v>-5.793145988704765</v>
      </c>
      <c r="E38" s="13">
        <v>-1.579309313798774</v>
      </c>
      <c r="F38" s="13">
        <v>-12.047826290420701</v>
      </c>
      <c r="G38" s="13">
        <v>-6.812017201104609</v>
      </c>
      <c r="H38" s="13">
        <v>-11.590483407443415</v>
      </c>
      <c r="I38" s="13">
        <v>-4.681309712326438</v>
      </c>
      <c r="J38" s="13">
        <v>-1.3092290665967</v>
      </c>
      <c r="K38" s="13">
        <v>-2.8395947696580635</v>
      </c>
      <c r="L38" s="13">
        <v>18.9</v>
      </c>
    </row>
    <row r="39" spans="1:12" ht="12.75" hidden="1">
      <c r="A39" s="327" t="s">
        <v>152</v>
      </c>
      <c r="B39" s="241">
        <v>2007.2160000000001</v>
      </c>
      <c r="C39" s="13">
        <v>-3.589893350291746</v>
      </c>
      <c r="D39" s="13">
        <v>-4.164832353788526</v>
      </c>
      <c r="E39" s="13">
        <v>3.2000836784041837</v>
      </c>
      <c r="F39" s="13">
        <v>-10.078922760426408</v>
      </c>
      <c r="G39" s="13">
        <v>-4.532613807295533</v>
      </c>
      <c r="H39" s="13">
        <v>-6.119744026950343</v>
      </c>
      <c r="I39" s="13">
        <v>-4.12926785027318</v>
      </c>
      <c r="J39" s="13">
        <v>5.827262650630956</v>
      </c>
      <c r="K39" s="13">
        <v>-2.6879825413312233</v>
      </c>
      <c r="L39" s="13">
        <v>18.9</v>
      </c>
    </row>
    <row r="40" spans="1:12" ht="12.75" hidden="1">
      <c r="A40" s="327" t="s">
        <v>153</v>
      </c>
      <c r="B40" s="241">
        <v>2037.625</v>
      </c>
      <c r="C40" s="13">
        <v>-0.6874686240392265</v>
      </c>
      <c r="D40" s="13">
        <v>-1.2369279506012276</v>
      </c>
      <c r="E40" s="13">
        <v>5.688799331596783</v>
      </c>
      <c r="F40" s="13">
        <v>-9.975267930750206</v>
      </c>
      <c r="G40" s="13">
        <v>-3.241041793673375</v>
      </c>
      <c r="H40" s="13">
        <v>-7.937044956288759</v>
      </c>
      <c r="I40" s="13">
        <v>1.5469355932889783</v>
      </c>
      <c r="J40" s="13">
        <v>1.1159179803247525</v>
      </c>
      <c r="K40" s="13">
        <v>3.9718844999487573</v>
      </c>
      <c r="L40" s="13">
        <v>18.5</v>
      </c>
    </row>
    <row r="41" spans="1:12" ht="12.75" hidden="1">
      <c r="A41" s="327" t="s">
        <v>154</v>
      </c>
      <c r="B41" s="241">
        <v>2066.42</v>
      </c>
      <c r="C41" s="13">
        <v>2.087930926306612</v>
      </c>
      <c r="D41" s="13">
        <v>2.166744233147625</v>
      </c>
      <c r="E41" s="13">
        <v>1.2153740644661042</v>
      </c>
      <c r="F41" s="13">
        <v>-9.147987228860146</v>
      </c>
      <c r="G41" s="13">
        <v>-1.7749684204392224</v>
      </c>
      <c r="H41" s="13">
        <v>5.73862650256936</v>
      </c>
      <c r="I41" s="13">
        <v>0.04677382618032766</v>
      </c>
      <c r="J41" s="13">
        <v>5.5113924947732755</v>
      </c>
      <c r="K41" s="13">
        <v>8.85994067878839</v>
      </c>
      <c r="L41" s="13">
        <v>18</v>
      </c>
    </row>
    <row r="42" spans="1:12" ht="12.75" hidden="1">
      <c r="A42" s="327" t="s">
        <v>155</v>
      </c>
      <c r="B42" s="241">
        <v>2017.985</v>
      </c>
      <c r="C42" s="13">
        <v>1.50161131233304</v>
      </c>
      <c r="D42" s="13">
        <v>0.9100396096179537</v>
      </c>
      <c r="E42" s="13">
        <v>8.056068633646035</v>
      </c>
      <c r="F42" s="13">
        <v>-7.813456064274121</v>
      </c>
      <c r="G42" s="13">
        <v>0.5779260360070566</v>
      </c>
      <c r="H42" s="13">
        <v>0.5813906476157911</v>
      </c>
      <c r="I42" s="13">
        <v>4.76331918519854</v>
      </c>
      <c r="J42" s="13">
        <v>4.254937889814386</v>
      </c>
      <c r="K42" s="13">
        <v>0.7754421574251325</v>
      </c>
      <c r="L42" s="13">
        <v>19.7</v>
      </c>
    </row>
    <row r="43" spans="1:12" ht="12.75" hidden="1">
      <c r="A43" s="327" t="s">
        <v>156</v>
      </c>
      <c r="B43" s="241">
        <v>2046.455</v>
      </c>
      <c r="C43" s="13">
        <v>1.9548967325888214</v>
      </c>
      <c r="D43" s="13">
        <v>1.390604342077765</v>
      </c>
      <c r="E43" s="13">
        <v>8.143541925021452</v>
      </c>
      <c r="F43" s="13">
        <v>-4.298597361108804</v>
      </c>
      <c r="G43" s="13">
        <v>0.28874673784309834</v>
      </c>
      <c r="H43" s="13">
        <v>-3.643543097489598</v>
      </c>
      <c r="I43" s="13">
        <v>4.713797713375655</v>
      </c>
      <c r="J43" s="13">
        <v>1.7934557349135787</v>
      </c>
      <c r="K43" s="13">
        <v>4.206636521095788</v>
      </c>
      <c r="L43" s="13">
        <v>19.2</v>
      </c>
    </row>
    <row r="44" spans="1:12" ht="12.75" hidden="1">
      <c r="A44" s="327" t="s">
        <v>157</v>
      </c>
      <c r="B44" s="241">
        <v>2051.402</v>
      </c>
      <c r="C44" s="13">
        <v>0.6761302987546856</v>
      </c>
      <c r="D44" s="13">
        <v>0.3846506384847004</v>
      </c>
      <c r="E44" s="13">
        <v>3.836987607245007</v>
      </c>
      <c r="F44" s="13">
        <v>-3.6871461871461833</v>
      </c>
      <c r="G44" s="13">
        <v>0.7508125051410417</v>
      </c>
      <c r="H44" s="13">
        <v>-1.8389216363609648</v>
      </c>
      <c r="I44" s="13">
        <v>1.286658397380421</v>
      </c>
      <c r="J44" s="13">
        <v>6.493262924693639</v>
      </c>
      <c r="K44" s="13">
        <v>-0.20688155334029545</v>
      </c>
      <c r="L44" s="13">
        <v>19</v>
      </c>
    </row>
    <row r="45" spans="1:12" ht="12.75" hidden="1">
      <c r="A45" s="327" t="s">
        <v>158</v>
      </c>
      <c r="B45" s="241">
        <v>2030.2069999999999</v>
      </c>
      <c r="C45" s="13">
        <v>-1.752451099002144</v>
      </c>
      <c r="D45" s="13">
        <v>-2.215852083912182</v>
      </c>
      <c r="E45" s="13">
        <v>3.4261708784313356</v>
      </c>
      <c r="F45" s="13">
        <v>-3.044191038611686</v>
      </c>
      <c r="G45" s="13">
        <v>-0.978204159548838</v>
      </c>
      <c r="H45" s="13">
        <v>-10.586035624571807</v>
      </c>
      <c r="I45" s="13">
        <v>4.014570349501369</v>
      </c>
      <c r="J45" s="13">
        <v>3.0718595721338318</v>
      </c>
      <c r="K45" s="13">
        <v>-6.580074172203936</v>
      </c>
      <c r="L45" s="13">
        <v>18.7</v>
      </c>
    </row>
    <row r="46" spans="1:12" ht="12.75" hidden="1">
      <c r="A46" s="327" t="s">
        <v>159</v>
      </c>
      <c r="B46" s="241">
        <v>2008.887</v>
      </c>
      <c r="C46" s="13">
        <v>-0.45084576941850685</v>
      </c>
      <c r="D46" s="13">
        <v>-0.5682713616666462</v>
      </c>
      <c r="E46" s="13">
        <v>0.7641571498456585</v>
      </c>
      <c r="F46" s="13">
        <v>-4.401862326368843</v>
      </c>
      <c r="G46" s="13">
        <v>-2.7168872813138023</v>
      </c>
      <c r="H46" s="13">
        <v>-2.7044409428562233</v>
      </c>
      <c r="I46" s="13">
        <v>5.497427755215384</v>
      </c>
      <c r="J46" s="13">
        <v>-0.034375693058336765</v>
      </c>
      <c r="K46" s="13">
        <v>-2.5995016114815996</v>
      </c>
      <c r="L46" s="13">
        <v>19.4</v>
      </c>
    </row>
    <row r="47" spans="1:12" ht="12.75" hidden="1">
      <c r="A47" s="327" t="s">
        <v>160</v>
      </c>
      <c r="B47" s="241">
        <v>2045.945</v>
      </c>
      <c r="C47" s="13">
        <v>-0.02492114412484625</v>
      </c>
      <c r="D47" s="13">
        <v>0.11420495124039576</v>
      </c>
      <c r="E47" s="13">
        <v>-1.455451603477627</v>
      </c>
      <c r="F47" s="13">
        <v>-8.071456513235091</v>
      </c>
      <c r="G47" s="13">
        <v>-1.9955515068965468</v>
      </c>
      <c r="H47" s="13">
        <v>3.1982844801929247</v>
      </c>
      <c r="I47" s="13">
        <v>5.9456797771437095</v>
      </c>
      <c r="J47" s="13">
        <v>-2.2191042148123756</v>
      </c>
      <c r="K47" s="13">
        <v>-1.8250192744665554</v>
      </c>
      <c r="L47" s="13">
        <v>18.6</v>
      </c>
    </row>
    <row r="48" spans="1:12" ht="12.75" hidden="1">
      <c r="A48" s="327" t="s">
        <v>161</v>
      </c>
      <c r="B48" s="241">
        <v>2062.334</v>
      </c>
      <c r="C48" s="13">
        <v>0.5329038384480356</v>
      </c>
      <c r="D48" s="13">
        <v>0.2749410630805187</v>
      </c>
      <c r="E48" s="13">
        <v>3.237291266646892</v>
      </c>
      <c r="F48" s="13">
        <v>-8.06977206524276</v>
      </c>
      <c r="G48" s="13">
        <v>-1.136065565227355</v>
      </c>
      <c r="H48" s="13">
        <v>2.9695408667525385</v>
      </c>
      <c r="I48" s="13">
        <v>5.566384330958883</v>
      </c>
      <c r="J48" s="13">
        <v>-1.9190762897491425</v>
      </c>
      <c r="K48" s="13">
        <v>-0.36190852263837314</v>
      </c>
      <c r="L48" s="13">
        <v>18.2</v>
      </c>
    </row>
    <row r="49" spans="1:12" ht="12.75" hidden="1">
      <c r="A49" s="327" t="s">
        <v>162</v>
      </c>
      <c r="B49" s="241">
        <v>2036.489</v>
      </c>
      <c r="C49" s="13">
        <v>0.3094265757137151</v>
      </c>
      <c r="D49" s="13">
        <v>-0.6924685752552193</v>
      </c>
      <c r="E49" s="13">
        <v>10.89507684945707</v>
      </c>
      <c r="F49" s="13">
        <v>-10.204958615922123</v>
      </c>
      <c r="G49" s="13">
        <v>-0.2384203987770519</v>
      </c>
      <c r="H49" s="13">
        <v>6.770475840822371</v>
      </c>
      <c r="I49" s="13">
        <v>4.2242841620611955</v>
      </c>
      <c r="J49" s="13">
        <v>-3.741134559198869</v>
      </c>
      <c r="K49" s="13">
        <v>-0.8701069346643493</v>
      </c>
      <c r="L49" s="13">
        <v>17.9</v>
      </c>
    </row>
    <row r="50" spans="1:12" ht="12.75" hidden="1">
      <c r="A50" s="327" t="s">
        <v>163</v>
      </c>
      <c r="B50" s="241">
        <v>2034.6589999999999</v>
      </c>
      <c r="C50" s="13">
        <v>1.2828994363545547</v>
      </c>
      <c r="D50" s="13">
        <v>0.39678961132653967</v>
      </c>
      <c r="E50" s="13">
        <v>10.330241849979345</v>
      </c>
      <c r="F50" s="13">
        <v>-7.241899778627499</v>
      </c>
      <c r="G50" s="13">
        <v>1.3164910567296033</v>
      </c>
      <c r="H50" s="13">
        <v>3.811640666314119</v>
      </c>
      <c r="I50" s="13">
        <v>3.737100026689589</v>
      </c>
      <c r="J50" s="13">
        <v>2.9368046234567373</v>
      </c>
      <c r="K50" s="13">
        <v>-0.866823809021227</v>
      </c>
      <c r="L50" s="13">
        <v>18.4</v>
      </c>
    </row>
    <row r="51" spans="1:12" ht="12.75" hidden="1">
      <c r="A51" s="327" t="s">
        <v>164</v>
      </c>
      <c r="B51" s="241">
        <v>2065.892</v>
      </c>
      <c r="C51" s="13">
        <v>0.9749528946281458</v>
      </c>
      <c r="D51" s="13">
        <v>-0.2088691183259499</v>
      </c>
      <c r="E51" s="13">
        <v>13.341202929279916</v>
      </c>
      <c r="F51" s="13">
        <v>-9.158392434988187</v>
      </c>
      <c r="G51" s="13">
        <v>1.3199566353279977</v>
      </c>
      <c r="H51" s="13">
        <v>4.660948014493812</v>
      </c>
      <c r="I51" s="13">
        <v>3.9230642368269173</v>
      </c>
      <c r="J51" s="13">
        <v>3.4663800525584207</v>
      </c>
      <c r="K51" s="13">
        <v>-2.1075329566855032</v>
      </c>
      <c r="L51" s="13">
        <v>17</v>
      </c>
    </row>
    <row r="52" spans="1:12" ht="12.75" hidden="1">
      <c r="A52" s="327" t="s">
        <v>165</v>
      </c>
      <c r="B52" s="241">
        <v>2078.874</v>
      </c>
      <c r="C52" s="13">
        <v>0.8020039431052339</v>
      </c>
      <c r="D52" s="13">
        <v>-0.5804312657555073</v>
      </c>
      <c r="E52" s="13">
        <v>14.879080360047723</v>
      </c>
      <c r="F52" s="13">
        <v>-9.305627380000942</v>
      </c>
      <c r="G52" s="13">
        <v>1.2013051476724996</v>
      </c>
      <c r="H52" s="13">
        <v>10.310350343944961</v>
      </c>
      <c r="I52" s="13">
        <v>3.9423475040005513</v>
      </c>
      <c r="J52" s="13">
        <v>1.6805543865555705</v>
      </c>
      <c r="K52" s="13">
        <v>-3.498008161769789</v>
      </c>
      <c r="L52" s="13">
        <v>17</v>
      </c>
    </row>
    <row r="53" spans="1:12" ht="12.75" hidden="1">
      <c r="A53" s="327" t="s">
        <v>166</v>
      </c>
      <c r="B53" s="241">
        <v>2062.439</v>
      </c>
      <c r="C53" s="13">
        <v>1.2742519110095856</v>
      </c>
      <c r="D53" s="13">
        <v>-0.03594259175405057</v>
      </c>
      <c r="E53" s="13">
        <v>13.67080544325323</v>
      </c>
      <c r="F53" s="13">
        <v>-10.564699028318188</v>
      </c>
      <c r="G53" s="13">
        <v>1.76743233026923</v>
      </c>
      <c r="H53" s="13">
        <v>11.398072912384066</v>
      </c>
      <c r="I53" s="13">
        <v>4.344826034455579</v>
      </c>
      <c r="J53" s="13">
        <v>0.12975802948326987</v>
      </c>
      <c r="K53" s="13">
        <v>-2.368645035394721</v>
      </c>
      <c r="L53" s="13">
        <v>17.4</v>
      </c>
    </row>
    <row r="54" spans="1:12" ht="12.75" hidden="1">
      <c r="A54" s="327" t="s">
        <v>167</v>
      </c>
      <c r="B54" s="241">
        <v>2027.7930000000001</v>
      </c>
      <c r="C54" s="13">
        <v>-0.337452123427056</v>
      </c>
      <c r="D54" s="13">
        <v>-2.186075249939421</v>
      </c>
      <c r="E54" s="13">
        <v>16.837957858320607</v>
      </c>
      <c r="F54" s="13">
        <v>-2.245533341288521</v>
      </c>
      <c r="G54" s="13">
        <v>-1.013388996782112</v>
      </c>
      <c r="H54" s="13">
        <v>11.738580195324616</v>
      </c>
      <c r="I54" s="13">
        <v>-2.874580801466493</v>
      </c>
      <c r="J54" s="13">
        <v>1.1616817444623422</v>
      </c>
      <c r="K54" s="13">
        <v>0.02129324944843347</v>
      </c>
      <c r="L54" s="13">
        <v>19.3</v>
      </c>
    </row>
    <row r="55" spans="1:12" ht="12.75" hidden="1">
      <c r="A55" s="327" t="s">
        <v>168</v>
      </c>
      <c r="B55" s="241">
        <v>2048.244</v>
      </c>
      <c r="C55" s="13">
        <v>-0.8542556919722557</v>
      </c>
      <c r="D55" s="13">
        <v>-3.599263241843232</v>
      </c>
      <c r="E55" s="13">
        <v>24.39213402173806</v>
      </c>
      <c r="F55" s="13">
        <v>-3.0062978191849226</v>
      </c>
      <c r="G55" s="13">
        <v>-0.8168785311973039</v>
      </c>
      <c r="H55" s="13">
        <v>0.12505917347897366</v>
      </c>
      <c r="I55" s="13">
        <v>-3.860088256350963</v>
      </c>
      <c r="J55" s="13">
        <v>7.358035971653436</v>
      </c>
      <c r="K55" s="13">
        <v>-0.4624775638744154</v>
      </c>
      <c r="L55" s="13">
        <v>18.5</v>
      </c>
    </row>
    <row r="56" spans="1:12" ht="12.75" hidden="1">
      <c r="A56" s="327" t="s">
        <v>169</v>
      </c>
      <c r="B56" s="241">
        <v>2076.583</v>
      </c>
      <c r="C56" s="13">
        <v>-0.11020388922078439</v>
      </c>
      <c r="D56" s="13">
        <v>-2.673413268459683</v>
      </c>
      <c r="E56" s="13">
        <v>22.478051543472105</v>
      </c>
      <c r="F56" s="13">
        <v>3.424288291277037</v>
      </c>
      <c r="G56" s="13">
        <v>-2.0120909494971784</v>
      </c>
      <c r="H56" s="13">
        <v>4.786389015233922</v>
      </c>
      <c r="I56" s="13">
        <v>-1.3247421570527393</v>
      </c>
      <c r="J56" s="13">
        <v>10.219634677997888</v>
      </c>
      <c r="K56" s="13">
        <v>-2.402459411763573</v>
      </c>
      <c r="L56" s="13">
        <v>17.5</v>
      </c>
    </row>
    <row r="57" spans="1:12" ht="12.75" hidden="1">
      <c r="A57" s="327" t="s">
        <v>170</v>
      </c>
      <c r="B57" s="241">
        <v>2070.253</v>
      </c>
      <c r="C57" s="13">
        <v>0.37887181148146</v>
      </c>
      <c r="D57" s="13">
        <v>-2.0885700567684466</v>
      </c>
      <c r="E57" s="13">
        <v>20.909727714382555</v>
      </c>
      <c r="F57" s="13">
        <v>4.203938720671886</v>
      </c>
      <c r="G57" s="13">
        <v>-1.786898277843136</v>
      </c>
      <c r="H57" s="13">
        <v>-0.8515349773527987</v>
      </c>
      <c r="I57" s="13">
        <v>-0.4641542796354372</v>
      </c>
      <c r="J57" s="13">
        <v>12.84348360124632</v>
      </c>
      <c r="K57" s="13">
        <v>-0.8597993543773015</v>
      </c>
      <c r="L57" s="13">
        <v>17.1</v>
      </c>
    </row>
    <row r="58" spans="1:12" ht="12.75" hidden="1">
      <c r="A58" s="327" t="s">
        <v>171</v>
      </c>
      <c r="B58" s="241">
        <v>2058.719</v>
      </c>
      <c r="C58" s="13">
        <v>1.5251063594755294</v>
      </c>
      <c r="D58" s="13">
        <v>-0.6917900164070829</v>
      </c>
      <c r="E58" s="13">
        <v>18.768424925867407</v>
      </c>
      <c r="F58" s="13">
        <v>-3.998313228945875</v>
      </c>
      <c r="G58" s="13">
        <v>0.3938241217274623</v>
      </c>
      <c r="H58" s="13">
        <v>3.3130320190903717</v>
      </c>
      <c r="I58" s="13">
        <v>1.7137285921892556</v>
      </c>
      <c r="J58" s="13">
        <v>11.48448194131528</v>
      </c>
      <c r="K58" s="13">
        <v>-0.630776781895122</v>
      </c>
      <c r="L58" s="13">
        <v>17.5</v>
      </c>
    </row>
    <row r="59" spans="1:12" ht="12.75" hidden="1">
      <c r="A59" s="327" t="s">
        <v>172</v>
      </c>
      <c r="B59" s="241">
        <v>2074.807</v>
      </c>
      <c r="C59" s="13">
        <v>1.2968669748330655</v>
      </c>
      <c r="D59" s="13">
        <v>0.2849296277264841</v>
      </c>
      <c r="E59" s="13">
        <v>8.509549186345026</v>
      </c>
      <c r="F59" s="13">
        <v>-0.46578018180453284</v>
      </c>
      <c r="G59" s="13">
        <v>-2.3181946802490216</v>
      </c>
      <c r="H59" s="13">
        <v>7.492061251852377</v>
      </c>
      <c r="I59" s="13">
        <v>4.608002761125164</v>
      </c>
      <c r="J59" s="13">
        <v>4.930191087965284</v>
      </c>
      <c r="K59" s="13">
        <v>-0.9296392574482155</v>
      </c>
      <c r="L59" s="13">
        <v>16.2</v>
      </c>
    </row>
    <row r="60" spans="1:12" ht="12.75" hidden="1">
      <c r="A60" s="327" t="s">
        <v>173</v>
      </c>
      <c r="B60" s="241">
        <v>2094.957</v>
      </c>
      <c r="C60" s="13">
        <v>0.8848189549851782</v>
      </c>
      <c r="D60" s="13">
        <v>0.6404707278241659</v>
      </c>
      <c r="E60" s="13">
        <v>2.595941144279749</v>
      </c>
      <c r="F60" s="13">
        <v>-4.493740038692465</v>
      </c>
      <c r="G60" s="13">
        <v>-1.2163811906538058</v>
      </c>
      <c r="H60" s="13">
        <v>-1.9715403681382924</v>
      </c>
      <c r="I60" s="13">
        <v>4.808222092509467</v>
      </c>
      <c r="J60" s="13">
        <v>6.391160021829577</v>
      </c>
      <c r="K60" s="13">
        <v>-1.2605717529509661</v>
      </c>
      <c r="L60" s="13">
        <v>15.6</v>
      </c>
    </row>
    <row r="61" spans="1:12" ht="12.75" hidden="1">
      <c r="A61" s="327" t="s">
        <v>174</v>
      </c>
      <c r="B61" s="241">
        <v>2107.385</v>
      </c>
      <c r="C61" s="13">
        <v>1.7935972076842859</v>
      </c>
      <c r="D61" s="13">
        <v>2.1099899595608917</v>
      </c>
      <c r="E61" s="13">
        <v>-0.3382633819610277</v>
      </c>
      <c r="F61" s="13">
        <v>1.6778111429879345</v>
      </c>
      <c r="G61" s="13">
        <v>-1.3123781685025762</v>
      </c>
      <c r="H61" s="13">
        <v>2.1752077749803647</v>
      </c>
      <c r="I61" s="13">
        <v>3.2129594358681004</v>
      </c>
      <c r="J61" s="13">
        <v>12.405256693196478</v>
      </c>
      <c r="K61" s="13">
        <v>-0.5461295190706608</v>
      </c>
      <c r="L61" s="13">
        <v>15.3</v>
      </c>
    </row>
    <row r="62" spans="1:12" ht="12.75" hidden="1">
      <c r="A62" s="327" t="s">
        <v>175</v>
      </c>
      <c r="B62" s="241">
        <v>2102.964</v>
      </c>
      <c r="C62" s="13">
        <v>2.1491519726587285</v>
      </c>
      <c r="D62" s="13">
        <v>2.341178171644941</v>
      </c>
      <c r="E62" s="13">
        <v>0.9002737269509851</v>
      </c>
      <c r="F62" s="13">
        <v>-8.603629638192118</v>
      </c>
      <c r="G62" s="13">
        <v>-0.5918067133241323</v>
      </c>
      <c r="H62" s="13">
        <v>4.296864226812659</v>
      </c>
      <c r="I62" s="13">
        <v>6.074230548029917</v>
      </c>
      <c r="J62" s="13">
        <v>4.892241688205587</v>
      </c>
      <c r="K62" s="13">
        <v>0.9817282304889261</v>
      </c>
      <c r="L62" s="13">
        <v>14.9</v>
      </c>
    </row>
    <row r="63" spans="1:12" ht="12.75" hidden="1">
      <c r="A63" s="327" t="s">
        <v>176</v>
      </c>
      <c r="B63" s="241">
        <v>2122.1360000000004</v>
      </c>
      <c r="C63" s="13">
        <v>2.2811278350227724</v>
      </c>
      <c r="D63" s="13">
        <v>2.422404073387142</v>
      </c>
      <c r="E63" s="13">
        <v>1.3504914867474156</v>
      </c>
      <c r="F63" s="13">
        <v>-6.520168638064334</v>
      </c>
      <c r="G63" s="13">
        <v>0.7727236517167171</v>
      </c>
      <c r="H63" s="13">
        <v>2.8576680430915076</v>
      </c>
      <c r="I63" s="13">
        <v>6.766938864801091</v>
      </c>
      <c r="J63" s="13">
        <v>6.603163261364969</v>
      </c>
      <c r="K63" s="13">
        <v>-1.299271354578181</v>
      </c>
      <c r="L63" s="13">
        <v>13.5</v>
      </c>
    </row>
    <row r="64" spans="1:12" ht="12.75" hidden="1">
      <c r="A64" s="327" t="s">
        <v>177</v>
      </c>
      <c r="B64" s="241">
        <v>2147.047</v>
      </c>
      <c r="C64" s="13">
        <v>2.486447215861716</v>
      </c>
      <c r="D64" s="13">
        <v>2.570897213872513</v>
      </c>
      <c r="E64" s="13">
        <v>1.906332404270188</v>
      </c>
      <c r="F64" s="13">
        <v>-7.615609059803958</v>
      </c>
      <c r="G64" s="13">
        <v>2.186492177774909</v>
      </c>
      <c r="H64" s="13">
        <v>4.941345586159088</v>
      </c>
      <c r="I64" s="13">
        <v>4.5616135328561995</v>
      </c>
      <c r="J64" s="13">
        <v>3.682456916430567</v>
      </c>
      <c r="K64" s="13">
        <v>1.0732348613378377</v>
      </c>
      <c r="L64" s="13">
        <v>12.8</v>
      </c>
    </row>
    <row r="65" spans="1:12" ht="12.75" hidden="1">
      <c r="A65" s="327" t="s">
        <v>178</v>
      </c>
      <c r="B65" s="241">
        <v>2154.986</v>
      </c>
      <c r="C65" s="13">
        <v>2.258770941237586</v>
      </c>
      <c r="D65" s="13">
        <v>1.957629158162419</v>
      </c>
      <c r="E65" s="13">
        <v>4.33771630450272</v>
      </c>
      <c r="F65" s="13">
        <v>-6.319441394756481</v>
      </c>
      <c r="G65" s="13">
        <v>2.3174437740971285</v>
      </c>
      <c r="H65" s="13">
        <v>7.297476319798619</v>
      </c>
      <c r="I65" s="13">
        <v>3.798429273582741</v>
      </c>
      <c r="J65" s="13">
        <v>1.7048457954096108</v>
      </c>
      <c r="K65" s="13">
        <v>0.7538018471576038</v>
      </c>
      <c r="L65" s="13">
        <v>12</v>
      </c>
    </row>
    <row r="66" spans="1:12" ht="12.75" hidden="1">
      <c r="A66" s="327" t="s">
        <v>179</v>
      </c>
      <c r="B66" s="241">
        <v>2147.8140000000003</v>
      </c>
      <c r="C66" s="13">
        <v>2.1327041261762076</v>
      </c>
      <c r="D66" s="13">
        <v>2.4096273382059366</v>
      </c>
      <c r="E66" s="13">
        <v>0.3059628437566744</v>
      </c>
      <c r="F66" s="13">
        <v>-3.0556363590372797</v>
      </c>
      <c r="G66" s="13">
        <v>2.012713764515553</v>
      </c>
      <c r="H66" s="13">
        <v>4.702911389057832</v>
      </c>
      <c r="I66" s="13">
        <v>4.6716861718089575</v>
      </c>
      <c r="J66" s="13">
        <v>0.28740474878273403</v>
      </c>
      <c r="K66" s="13">
        <v>0.17679644835580177</v>
      </c>
      <c r="L66" s="13">
        <v>11.524073942385906</v>
      </c>
    </row>
    <row r="67" spans="1:12" ht="12.75" hidden="1">
      <c r="A67" s="327" t="s">
        <v>180</v>
      </c>
      <c r="B67" s="241">
        <v>2163.79</v>
      </c>
      <c r="C67" s="13">
        <v>1.9628336732424145</v>
      </c>
      <c r="D67" s="13">
        <v>2.053889810605696</v>
      </c>
      <c r="E67" s="13">
        <v>1.3566709603859124</v>
      </c>
      <c r="F67" s="13">
        <v>-9.009642890098718</v>
      </c>
      <c r="G67" s="13">
        <v>3.3151275601868377</v>
      </c>
      <c r="H67" s="13">
        <v>9.022849119223892</v>
      </c>
      <c r="I67" s="13">
        <v>3.566390111182031</v>
      </c>
      <c r="J67" s="13">
        <v>-3.1407803265324645</v>
      </c>
      <c r="K67" s="13">
        <v>0.5091563145463311</v>
      </c>
      <c r="L67" s="13">
        <v>11.1</v>
      </c>
    </row>
    <row r="68" spans="1:12" ht="12.75" hidden="1">
      <c r="A68" s="487" t="s">
        <v>181</v>
      </c>
      <c r="B68" s="486">
        <v>2191.536</v>
      </c>
      <c r="C68" s="13">
        <v>2.0721018217113993</v>
      </c>
      <c r="D68" s="13">
        <v>1.2607730011504543</v>
      </c>
      <c r="E68" s="13">
        <v>7.681731559605296</v>
      </c>
      <c r="F68" s="13">
        <v>-5.490672786348867</v>
      </c>
      <c r="G68" s="13">
        <v>2.248185022397564</v>
      </c>
      <c r="H68" s="13">
        <v>7.426251161880543</v>
      </c>
      <c r="I68" s="13">
        <v>5.391368699464238</v>
      </c>
      <c r="J68" s="13">
        <v>-2.17684357681361</v>
      </c>
      <c r="K68" s="13">
        <v>-0.6614864152647044</v>
      </c>
      <c r="L68" s="13">
        <v>11.2</v>
      </c>
    </row>
    <row r="69" spans="1:12" ht="12.75" hidden="1">
      <c r="A69" s="487" t="s">
        <v>29</v>
      </c>
      <c r="B69" s="486">
        <v>2204.728</v>
      </c>
      <c r="C69" s="13">
        <v>2.3082284525282546</v>
      </c>
      <c r="D69" s="13">
        <v>1.7554516187815068</v>
      </c>
      <c r="E69" s="13">
        <v>6.0372963724461215</v>
      </c>
      <c r="F69" s="13">
        <v>-8.002062628914302</v>
      </c>
      <c r="G69" s="13">
        <v>1.9954214345471684</v>
      </c>
      <c r="H69" s="13">
        <v>7.0801977936501</v>
      </c>
      <c r="I69" s="13">
        <v>6.711536063468742</v>
      </c>
      <c r="J69" s="13">
        <v>-1.029432960198477</v>
      </c>
      <c r="K69" s="13">
        <v>-0.7337632266123819</v>
      </c>
      <c r="L69" s="13">
        <v>10.3</v>
      </c>
    </row>
    <row r="70" spans="1:12" ht="12.75" hidden="1">
      <c r="A70" s="487" t="s">
        <v>30</v>
      </c>
      <c r="B70" s="486">
        <v>2207.735</v>
      </c>
      <c r="C70" s="13">
        <v>2.789859829575562</v>
      </c>
      <c r="D70" s="13">
        <v>2.099847283833924</v>
      </c>
      <c r="E70" s="13">
        <v>7.437031381672313</v>
      </c>
      <c r="F70" s="13">
        <v>0.8466947593638707</v>
      </c>
      <c r="G70" s="13">
        <v>3.2050526878449404</v>
      </c>
      <c r="H70" s="13">
        <v>5.932492328673703</v>
      </c>
      <c r="I70" s="13">
        <v>5.592169561761267</v>
      </c>
      <c r="J70" s="13">
        <v>3.1764631077926424</v>
      </c>
      <c r="K70" s="13">
        <v>-1.8975998117499415</v>
      </c>
      <c r="L70" s="13">
        <v>10.5</v>
      </c>
    </row>
    <row r="71" spans="1:13" ht="12.75">
      <c r="A71" s="487" t="s">
        <v>31</v>
      </c>
      <c r="B71" s="486">
        <v>2226.915</v>
      </c>
      <c r="C71" s="13">
        <v>2.9173348615161245</v>
      </c>
      <c r="D71" s="13">
        <v>2.249531436134305</v>
      </c>
      <c r="E71" s="13">
        <v>7.393497538348726</v>
      </c>
      <c r="F71" s="13">
        <v>1.428661976294606</v>
      </c>
      <c r="G71" s="13">
        <v>2.629849126687688</v>
      </c>
      <c r="H71" s="13">
        <v>6.375829103660635</v>
      </c>
      <c r="I71" s="13">
        <v>6.349093090950376</v>
      </c>
      <c r="J71" s="13">
        <v>2.923738719783046</v>
      </c>
      <c r="K71" s="13">
        <v>-1.8526639541720868</v>
      </c>
      <c r="L71" s="13">
        <v>10.1</v>
      </c>
      <c r="M71" s="18"/>
    </row>
    <row r="72" spans="1:12" ht="12.75">
      <c r="A72" s="487" t="s">
        <v>32</v>
      </c>
      <c r="B72" s="486">
        <v>2262.609</v>
      </c>
      <c r="C72" s="13">
        <v>3.2430678756817173</v>
      </c>
      <c r="D72" s="13">
        <v>2.403965877699463</v>
      </c>
      <c r="E72" s="13">
        <v>8.698777611567323</v>
      </c>
      <c r="F72" s="13">
        <v>0.97849475291207</v>
      </c>
      <c r="G72" s="13">
        <v>1.685115499766539</v>
      </c>
      <c r="H72" s="13">
        <v>9.14772986019399</v>
      </c>
      <c r="I72" s="13">
        <v>4.35812135229132</v>
      </c>
      <c r="J72" s="13">
        <v>8.20794068382493</v>
      </c>
      <c r="K72" s="13">
        <v>-0.1998074000812835</v>
      </c>
      <c r="L72" s="13">
        <v>9</v>
      </c>
    </row>
    <row r="73" spans="1:12" ht="12.75">
      <c r="A73" s="487" t="s">
        <v>33</v>
      </c>
      <c r="B73" s="265">
        <v>2250.978</v>
      </c>
      <c r="C73" s="6">
        <v>2.1</v>
      </c>
      <c r="D73" s="6">
        <v>1.4</v>
      </c>
      <c r="E73" s="6">
        <v>6.8</v>
      </c>
      <c r="F73" s="13">
        <v>-0.057324840764323426</v>
      </c>
      <c r="G73" s="13">
        <v>-1.2356737519283172</v>
      </c>
      <c r="H73" s="13">
        <v>9.634143529194745</v>
      </c>
      <c r="I73" s="13">
        <v>4.051296951933978</v>
      </c>
      <c r="J73" s="13">
        <v>4.805299112107477</v>
      </c>
      <c r="K73" s="13">
        <v>0.04724054454040072</v>
      </c>
      <c r="L73" s="6">
        <v>8.7</v>
      </c>
    </row>
    <row r="74" spans="1:12" ht="12.75">
      <c r="A74" s="487" t="s">
        <v>34</v>
      </c>
      <c r="B74" s="265">
        <v>2199.8810000000003</v>
      </c>
      <c r="C74" s="6">
        <v>-0.4</v>
      </c>
      <c r="D74" s="6">
        <v>-1.9</v>
      </c>
      <c r="E74" s="6">
        <v>9.7</v>
      </c>
      <c r="F74" s="13">
        <v>-14.9</v>
      </c>
      <c r="G74" s="13">
        <v>-8</v>
      </c>
      <c r="H74" s="13">
        <v>7.6</v>
      </c>
      <c r="I74" s="13">
        <v>2.6</v>
      </c>
      <c r="J74" s="13">
        <v>5.3</v>
      </c>
      <c r="K74" s="13">
        <v>1.9</v>
      </c>
      <c r="L74" s="6">
        <v>10.5</v>
      </c>
    </row>
    <row r="75" spans="1:12" ht="12.75">
      <c r="A75" s="487" t="s">
        <v>35</v>
      </c>
      <c r="B75" s="265">
        <v>2197.902</v>
      </c>
      <c r="C75" s="6">
        <v>-1.3</v>
      </c>
      <c r="D75" s="6">
        <v>-3.5</v>
      </c>
      <c r="E75" s="13">
        <v>13</v>
      </c>
      <c r="F75" s="13">
        <v>-8.52122181672749</v>
      </c>
      <c r="G75" s="13">
        <v>-12.340915830050406</v>
      </c>
      <c r="H75" s="13">
        <v>8.676557994144446</v>
      </c>
      <c r="I75" s="13">
        <v>0.32890774267428924</v>
      </c>
      <c r="J75" s="13">
        <v>7.47627462827603</v>
      </c>
      <c r="K75" s="13">
        <v>3.2575287022380763</v>
      </c>
      <c r="L75" s="6">
        <v>11.3</v>
      </c>
    </row>
    <row r="76" spans="1:12" ht="12.75">
      <c r="A76" s="20" t="s">
        <v>36</v>
      </c>
      <c r="B76" s="240">
        <v>2178.277</v>
      </c>
      <c r="C76" s="28">
        <v>-3.7</v>
      </c>
      <c r="D76" s="28">
        <v>-5.7</v>
      </c>
      <c r="E76" s="23">
        <v>8.2</v>
      </c>
      <c r="F76" s="23">
        <v>-13.1</v>
      </c>
      <c r="G76" s="23">
        <v>-14</v>
      </c>
      <c r="H76" s="23">
        <v>1.2913050734312463</v>
      </c>
      <c r="I76" s="23">
        <v>-0.039216455224604374</v>
      </c>
      <c r="J76" s="23">
        <v>0.6445194406446149</v>
      </c>
      <c r="K76" s="23">
        <v>1.1478734651054054</v>
      </c>
      <c r="L76" s="28">
        <v>12.5</v>
      </c>
    </row>
    <row r="77" spans="1:12" ht="12.75" hidden="1">
      <c r="A77" s="327" t="s">
        <v>186</v>
      </c>
      <c r="B77" s="239">
        <v>1219.806</v>
      </c>
      <c r="C77" s="6"/>
      <c r="D77" s="6"/>
      <c r="E77" s="6"/>
      <c r="F77" s="6"/>
      <c r="G77" s="45">
        <v>0.7824855488144209</v>
      </c>
      <c r="H77" s="45">
        <v>1.587474449619691</v>
      </c>
      <c r="I77" s="45">
        <v>-10.970869582251623</v>
      </c>
      <c r="J77" s="45"/>
      <c r="K77" s="6"/>
      <c r="L77" s="13">
        <v>17.71</v>
      </c>
    </row>
    <row r="78" spans="1:12" ht="12.75" hidden="1">
      <c r="A78" s="327" t="s">
        <v>187</v>
      </c>
      <c r="B78" s="239">
        <v>1210.398</v>
      </c>
      <c r="C78" s="6"/>
      <c r="D78" s="6"/>
      <c r="E78" s="6"/>
      <c r="F78" s="6"/>
      <c r="G78" s="45">
        <v>1.1344810993281698</v>
      </c>
      <c r="H78" s="45">
        <v>1.245663828445288</v>
      </c>
      <c r="I78" s="45">
        <v>-12.094787202854334</v>
      </c>
      <c r="J78" s="6"/>
      <c r="K78" s="6"/>
      <c r="L78" s="13">
        <v>17.07</v>
      </c>
    </row>
    <row r="79" spans="1:12" ht="12.75" hidden="1">
      <c r="A79" s="327" t="s">
        <v>188</v>
      </c>
      <c r="B79" s="239">
        <v>1202.778</v>
      </c>
      <c r="C79" s="6"/>
      <c r="D79" s="6"/>
      <c r="E79" s="6"/>
      <c r="F79" s="6"/>
      <c r="G79" s="45">
        <v>1.4918816013472735</v>
      </c>
      <c r="H79" s="45">
        <v>1.5749643728807996</v>
      </c>
      <c r="I79" s="45">
        <v>-14.870676131871434</v>
      </c>
      <c r="J79" s="6"/>
      <c r="K79" s="6"/>
      <c r="L79" s="13">
        <v>16.48</v>
      </c>
    </row>
    <row r="80" spans="1:12" ht="12.75" hidden="1">
      <c r="A80" s="327" t="s">
        <v>189</v>
      </c>
      <c r="B80" s="239">
        <v>1213.233</v>
      </c>
      <c r="C80" s="6"/>
      <c r="D80" s="6"/>
      <c r="E80" s="6"/>
      <c r="F80" s="6"/>
      <c r="G80" s="45">
        <v>-0.8392117195055988</v>
      </c>
      <c r="H80" s="45">
        <v>1.9956452826563833</v>
      </c>
      <c r="I80" s="45">
        <v>-14.784037064336104</v>
      </c>
      <c r="J80" s="6"/>
      <c r="K80" s="6"/>
      <c r="L80" s="13">
        <v>15.44</v>
      </c>
    </row>
    <row r="81" spans="1:12" ht="12.75" hidden="1">
      <c r="A81" s="327" t="s">
        <v>190</v>
      </c>
      <c r="B81" s="239">
        <v>1222.717</v>
      </c>
      <c r="C81" s="6"/>
      <c r="D81" s="6"/>
      <c r="E81" s="6"/>
      <c r="F81" s="6"/>
      <c r="G81" s="45">
        <v>-0.27106332443990766</v>
      </c>
      <c r="H81" s="45">
        <v>2.9364596582425406</v>
      </c>
      <c r="I81" s="45">
        <v>-13.740561063066863</v>
      </c>
      <c r="J81" s="6"/>
      <c r="K81" s="6"/>
      <c r="L81" s="13">
        <v>14.81</v>
      </c>
    </row>
    <row r="82" spans="1:12" ht="12.75" hidden="1">
      <c r="A82" s="327" t="s">
        <v>191</v>
      </c>
      <c r="B82" s="239">
        <v>1225.296</v>
      </c>
      <c r="C82" s="6"/>
      <c r="D82" s="6"/>
      <c r="E82" s="6"/>
      <c r="F82" s="6"/>
      <c r="G82" s="45">
        <v>-0.36594924374020366</v>
      </c>
      <c r="H82" s="45">
        <v>2.951900154256066</v>
      </c>
      <c r="I82" s="45">
        <v>-13.606143095801428</v>
      </c>
      <c r="J82" s="6"/>
      <c r="K82" s="6"/>
      <c r="L82" s="13">
        <v>14.6</v>
      </c>
    </row>
    <row r="83" spans="1:12" ht="12.75" hidden="1">
      <c r="A83" s="327" t="s">
        <v>192</v>
      </c>
      <c r="B83" s="239">
        <v>1225.483</v>
      </c>
      <c r="C83" s="6"/>
      <c r="D83" s="6"/>
      <c r="E83" s="6"/>
      <c r="F83" s="6"/>
      <c r="G83" s="45">
        <v>1.0084940921580454</v>
      </c>
      <c r="H83" s="45">
        <v>4.527350799676384</v>
      </c>
      <c r="I83" s="45">
        <v>-13.210834684264952</v>
      </c>
      <c r="J83" s="6"/>
      <c r="K83" s="6"/>
      <c r="L83" s="13">
        <v>14.49</v>
      </c>
    </row>
    <row r="84" spans="1:12" ht="12.75" hidden="1">
      <c r="A84" s="327" t="s">
        <v>193</v>
      </c>
      <c r="B84" s="239">
        <v>1227.336</v>
      </c>
      <c r="C84" s="6"/>
      <c r="D84" s="6"/>
      <c r="E84" s="6"/>
      <c r="F84" s="6"/>
      <c r="G84" s="45">
        <v>0.36462739470781</v>
      </c>
      <c r="H84" s="45">
        <v>4.19044070270229</v>
      </c>
      <c r="I84" s="45">
        <v>-11.639874566049755</v>
      </c>
      <c r="J84" s="6"/>
      <c r="K84" s="6"/>
      <c r="L84" s="13">
        <v>14.31</v>
      </c>
    </row>
    <row r="85" spans="1:12" ht="12.75" hidden="1">
      <c r="A85" s="327" t="s">
        <v>194</v>
      </c>
      <c r="B85" s="239">
        <v>1227.193</v>
      </c>
      <c r="C85" s="6"/>
      <c r="D85" s="6"/>
      <c r="E85" s="6"/>
      <c r="F85" s="6"/>
      <c r="G85" s="45">
        <v>0.4492007104795732</v>
      </c>
      <c r="H85" s="45">
        <v>6.024900304581266</v>
      </c>
      <c r="I85" s="45">
        <v>-11.567890673221655</v>
      </c>
      <c r="J85" s="6"/>
      <c r="K85" s="6"/>
      <c r="L85" s="13">
        <v>13.87</v>
      </c>
    </row>
    <row r="86" spans="1:12" ht="12.75" hidden="1">
      <c r="A86" s="327" t="s">
        <v>195</v>
      </c>
      <c r="B86" s="239">
        <v>1225.764</v>
      </c>
      <c r="C86" s="6"/>
      <c r="D86" s="6"/>
      <c r="E86" s="6"/>
      <c r="F86" s="6"/>
      <c r="G86" s="45">
        <v>0.7271006860145093</v>
      </c>
      <c r="H86" s="45">
        <v>6.365458075020356</v>
      </c>
      <c r="I86" s="45">
        <v>-11.522037235441246</v>
      </c>
      <c r="J86" s="6"/>
      <c r="K86" s="6"/>
      <c r="L86" s="13">
        <v>13.75</v>
      </c>
    </row>
    <row r="87" spans="1:12" ht="12.75" hidden="1">
      <c r="A87" s="327" t="s">
        <v>196</v>
      </c>
      <c r="B87" s="239">
        <v>1221.064</v>
      </c>
      <c r="C87" s="6"/>
      <c r="D87" s="6"/>
      <c r="E87" s="6"/>
      <c r="F87" s="6"/>
      <c r="G87" s="45">
        <v>0.1886445611649208</v>
      </c>
      <c r="H87" s="45">
        <v>5.7208022760939485</v>
      </c>
      <c r="I87" s="45">
        <v>-10.990302353772236</v>
      </c>
      <c r="J87" s="6"/>
      <c r="K87" s="6"/>
      <c r="L87" s="13">
        <v>14.19</v>
      </c>
    </row>
    <row r="88" spans="1:12" ht="12.75" hidden="1">
      <c r="A88" s="327" t="s">
        <v>197</v>
      </c>
      <c r="B88" s="239">
        <v>1210.132</v>
      </c>
      <c r="C88" s="6"/>
      <c r="D88" s="6"/>
      <c r="E88" s="6"/>
      <c r="F88" s="6"/>
      <c r="G88" s="45">
        <v>-0.11484790829612734</v>
      </c>
      <c r="H88" s="45">
        <v>7.9607148396998895</v>
      </c>
      <c r="I88" s="45">
        <v>-10.157096543525086</v>
      </c>
      <c r="J88" s="6"/>
      <c r="K88" s="6"/>
      <c r="L88" s="13">
        <v>15.56</v>
      </c>
    </row>
    <row r="89" spans="1:12" ht="12.75" hidden="1">
      <c r="A89" s="327" t="s">
        <v>198</v>
      </c>
      <c r="B89" s="239">
        <v>1205.628</v>
      </c>
      <c r="C89" s="6"/>
      <c r="D89" s="6"/>
      <c r="E89" s="6"/>
      <c r="F89" s="6"/>
      <c r="G89" s="45">
        <v>-0.7064239746737258</v>
      </c>
      <c r="H89" s="45">
        <v>3.7347340991366025</v>
      </c>
      <c r="I89" s="45">
        <v>-3.5971956187913037</v>
      </c>
      <c r="J89" s="6"/>
      <c r="K89" s="6"/>
      <c r="L89" s="13">
        <v>16.6</v>
      </c>
    </row>
    <row r="90" spans="1:12" ht="12.75" hidden="1">
      <c r="A90" s="327" t="s">
        <v>199</v>
      </c>
      <c r="B90" s="239">
        <v>1205.884</v>
      </c>
      <c r="C90" s="6"/>
      <c r="D90" s="6"/>
      <c r="E90" s="6"/>
      <c r="F90" s="6"/>
      <c r="G90" s="45">
        <v>-0.9314361987088091</v>
      </c>
      <c r="H90" s="45">
        <v>4.120525578078514</v>
      </c>
      <c r="I90" s="45">
        <v>-2.9970599435641674</v>
      </c>
      <c r="J90" s="6"/>
      <c r="K90" s="6"/>
      <c r="L90" s="13">
        <v>16.51</v>
      </c>
    </row>
    <row r="91" spans="1:12" ht="12.75" hidden="1">
      <c r="A91" s="327" t="s">
        <v>200</v>
      </c>
      <c r="B91" s="239">
        <v>1210.574</v>
      </c>
      <c r="C91" s="6"/>
      <c r="D91" s="6"/>
      <c r="E91" s="6"/>
      <c r="F91" s="6"/>
      <c r="G91" s="45">
        <v>-0.9965009739557047</v>
      </c>
      <c r="H91" s="45">
        <v>3.4607042355730044</v>
      </c>
      <c r="I91" s="45">
        <v>0.4316900283780427</v>
      </c>
      <c r="J91" s="6"/>
      <c r="K91" s="6"/>
      <c r="L91" s="13">
        <v>16</v>
      </c>
    </row>
    <row r="92" spans="1:12" ht="12.75" hidden="1">
      <c r="A92" s="327" t="s">
        <v>201</v>
      </c>
      <c r="B92" s="239">
        <v>1214.722</v>
      </c>
      <c r="C92" s="6"/>
      <c r="D92" s="6"/>
      <c r="E92" s="6"/>
      <c r="F92" s="6"/>
      <c r="G92" s="45">
        <v>-0.4806935158274399</v>
      </c>
      <c r="H92" s="45">
        <v>2.8489581289487234</v>
      </c>
      <c r="I92" s="45">
        <v>0.6739190605167948</v>
      </c>
      <c r="J92" s="6"/>
      <c r="K92" s="6"/>
      <c r="L92" s="13">
        <v>15.25</v>
      </c>
    </row>
    <row r="93" spans="1:12" ht="12.75" hidden="1">
      <c r="A93" s="327" t="s">
        <v>202</v>
      </c>
      <c r="B93" s="239">
        <v>1220.072</v>
      </c>
      <c r="C93" s="6"/>
      <c r="D93" s="6"/>
      <c r="E93" s="6"/>
      <c r="F93" s="6"/>
      <c r="G93" s="45">
        <v>-0.4558480625122314</v>
      </c>
      <c r="H93" s="45">
        <v>2.099034520867548</v>
      </c>
      <c r="I93" s="45">
        <v>0.06162032101254056</v>
      </c>
      <c r="J93" s="6"/>
      <c r="K93" s="6"/>
      <c r="L93" s="13">
        <v>14.47</v>
      </c>
    </row>
    <row r="94" spans="1:12" ht="12.75" hidden="1">
      <c r="A94" s="327" t="s">
        <v>203</v>
      </c>
      <c r="B94" s="239">
        <v>1225.061</v>
      </c>
      <c r="C94" s="6"/>
      <c r="D94" s="6"/>
      <c r="E94" s="6"/>
      <c r="F94" s="6"/>
      <c r="G94" s="45">
        <v>-0.029411816817543013</v>
      </c>
      <c r="H94" s="45">
        <v>2.612242426994186</v>
      </c>
      <c r="I94" s="45">
        <v>0.5511575289689006</v>
      </c>
      <c r="J94" s="6"/>
      <c r="K94" s="6"/>
      <c r="L94" s="13">
        <v>13.91</v>
      </c>
    </row>
    <row r="95" spans="1:12" ht="12.75" hidden="1">
      <c r="A95" s="327" t="s">
        <v>204</v>
      </c>
      <c r="B95" s="239">
        <v>1239.86</v>
      </c>
      <c r="C95" s="6"/>
      <c r="D95" s="6"/>
      <c r="E95" s="6"/>
      <c r="F95" s="6"/>
      <c r="G95" s="45">
        <v>-0.08256582627085152</v>
      </c>
      <c r="H95" s="45">
        <v>1.4802190932634858</v>
      </c>
      <c r="I95" s="45">
        <v>0.6319417378152679</v>
      </c>
      <c r="J95" s="6"/>
      <c r="K95" s="6"/>
      <c r="L95" s="13">
        <v>13.65</v>
      </c>
    </row>
    <row r="96" spans="1:12" ht="12.75" hidden="1">
      <c r="A96" s="327" t="s">
        <v>205</v>
      </c>
      <c r="B96" s="239">
        <v>1244.444</v>
      </c>
      <c r="C96" s="6"/>
      <c r="D96" s="6"/>
      <c r="E96" s="6"/>
      <c r="F96" s="6"/>
      <c r="G96" s="45">
        <v>0.6492501880531449</v>
      </c>
      <c r="H96" s="45">
        <v>2.5794434303170135</v>
      </c>
      <c r="I96" s="45">
        <v>-0.12227648613428244</v>
      </c>
      <c r="J96" s="6"/>
      <c r="K96" s="6"/>
      <c r="L96" s="13">
        <v>13.24</v>
      </c>
    </row>
    <row r="97" spans="1:12" ht="12.75" hidden="1">
      <c r="A97" s="327" t="s">
        <v>206</v>
      </c>
      <c r="B97" s="239">
        <v>1248.019</v>
      </c>
      <c r="C97" s="6"/>
      <c r="D97" s="6"/>
      <c r="E97" s="6"/>
      <c r="F97" s="6"/>
      <c r="G97" s="45">
        <v>0.33543814729218013</v>
      </c>
      <c r="H97" s="45">
        <v>2.582498537719431</v>
      </c>
      <c r="I97" s="45">
        <v>0.5226267504567517</v>
      </c>
      <c r="J97" s="6"/>
      <c r="K97" s="6"/>
      <c r="L97" s="13">
        <v>13.14</v>
      </c>
    </row>
    <row r="98" spans="1:12" ht="12.75" hidden="1">
      <c r="A98" s="327" t="s">
        <v>207</v>
      </c>
      <c r="B98" s="239">
        <v>1244.429</v>
      </c>
      <c r="C98" s="6"/>
      <c r="D98" s="6"/>
      <c r="E98" s="6"/>
      <c r="F98" s="6"/>
      <c r="G98" s="45">
        <v>0.9233279359232682</v>
      </c>
      <c r="H98" s="45">
        <v>1.5417562038209098</v>
      </c>
      <c r="I98" s="45">
        <v>0.6388560031832355</v>
      </c>
      <c r="J98" s="6"/>
      <c r="K98" s="6"/>
      <c r="L98" s="13">
        <v>12.75</v>
      </c>
    </row>
    <row r="99" spans="1:12" ht="12.75" hidden="1">
      <c r="A99" s="327" t="s">
        <v>208</v>
      </c>
      <c r="B99" s="239">
        <v>1244.106</v>
      </c>
      <c r="C99" s="6"/>
      <c r="D99" s="6"/>
      <c r="E99" s="6"/>
      <c r="F99" s="6"/>
      <c r="G99" s="45">
        <v>1.8850312628035084</v>
      </c>
      <c r="H99" s="45">
        <v>2.5436294352267907</v>
      </c>
      <c r="I99" s="45">
        <v>0.01788080605693665</v>
      </c>
      <c r="J99" s="6"/>
      <c r="K99" s="6"/>
      <c r="L99" s="13">
        <v>12.58</v>
      </c>
    </row>
    <row r="100" spans="1:12" ht="12.75" hidden="1">
      <c r="A100" s="327" t="s">
        <v>209</v>
      </c>
      <c r="B100" s="239">
        <v>1238.32</v>
      </c>
      <c r="C100" s="6"/>
      <c r="D100" s="6"/>
      <c r="E100" s="6"/>
      <c r="F100" s="6"/>
      <c r="G100" s="45">
        <v>2.7700710074027484</v>
      </c>
      <c r="H100" s="45">
        <v>3.1647005444646084</v>
      </c>
      <c r="I100" s="45">
        <v>-0.22510205277447426</v>
      </c>
      <c r="J100" s="6"/>
      <c r="K100" s="6"/>
      <c r="L100" s="13">
        <v>13.07</v>
      </c>
    </row>
    <row r="101" spans="1:12" ht="12.75" hidden="1">
      <c r="A101" s="327" t="s">
        <v>210</v>
      </c>
      <c r="B101" s="239">
        <v>1254.193</v>
      </c>
      <c r="C101" s="6"/>
      <c r="D101" s="6"/>
      <c r="E101" s="6"/>
      <c r="F101" s="6"/>
      <c r="G101" s="45">
        <v>3.236399212192296</v>
      </c>
      <c r="H101" s="45">
        <v>7.5018283570224895</v>
      </c>
      <c r="I101" s="45">
        <v>3.8957575524599832</v>
      </c>
      <c r="J101" s="6"/>
      <c r="K101" s="6"/>
      <c r="L101" s="13">
        <v>13.39</v>
      </c>
    </row>
    <row r="102" spans="1:12" ht="12.75" hidden="1">
      <c r="A102" s="327" t="s">
        <v>211</v>
      </c>
      <c r="B102" s="239">
        <v>1261.517</v>
      </c>
      <c r="C102" s="6"/>
      <c r="D102" s="6"/>
      <c r="E102" s="6"/>
      <c r="F102" s="6"/>
      <c r="G102" s="45">
        <v>3.094811246393391</v>
      </c>
      <c r="H102" s="45">
        <v>5.946026797663478</v>
      </c>
      <c r="I102" s="45">
        <v>5.84257882031649</v>
      </c>
      <c r="J102" s="6"/>
      <c r="K102" s="6"/>
      <c r="L102" s="13">
        <v>13.08</v>
      </c>
    </row>
    <row r="103" spans="1:12" ht="12.75" hidden="1">
      <c r="A103" s="327" t="s">
        <v>212</v>
      </c>
      <c r="B103" s="239">
        <v>1275.469</v>
      </c>
      <c r="C103" s="6"/>
      <c r="D103" s="6"/>
      <c r="E103" s="6"/>
      <c r="F103" s="6"/>
      <c r="G103" s="45">
        <v>3.5901733419564152</v>
      </c>
      <c r="H103" s="45">
        <v>5.841964571009967</v>
      </c>
      <c r="I103" s="45">
        <v>6.154437056282134</v>
      </c>
      <c r="J103" s="6"/>
      <c r="K103" s="6"/>
      <c r="L103" s="13">
        <v>12.71</v>
      </c>
    </row>
    <row r="104" spans="1:12" ht="12.75" hidden="1">
      <c r="A104" s="327" t="s">
        <v>213</v>
      </c>
      <c r="B104" s="239">
        <v>1274.128</v>
      </c>
      <c r="C104" s="6"/>
      <c r="D104" s="6"/>
      <c r="E104" s="6"/>
      <c r="F104" s="6"/>
      <c r="G104" s="45">
        <v>3.396033016238391</v>
      </c>
      <c r="H104" s="45">
        <v>6.263497271929495</v>
      </c>
      <c r="I104" s="45">
        <v>6.171709113224907</v>
      </c>
      <c r="J104" s="6"/>
      <c r="K104" s="6"/>
      <c r="L104" s="13">
        <v>11.87</v>
      </c>
    </row>
    <row r="105" spans="1:12" ht="12.75" hidden="1">
      <c r="A105" s="327" t="s">
        <v>214</v>
      </c>
      <c r="B105" s="239">
        <v>1276.824</v>
      </c>
      <c r="C105" s="6"/>
      <c r="D105" s="6"/>
      <c r="E105" s="6"/>
      <c r="F105" s="6"/>
      <c r="G105" s="45">
        <v>3.621284973240904</v>
      </c>
      <c r="H105" s="45">
        <v>6.5878391075898435</v>
      </c>
      <c r="I105" s="45">
        <v>5.599108521827517</v>
      </c>
      <c r="J105" s="6"/>
      <c r="K105" s="6"/>
      <c r="L105" s="13">
        <v>11.33</v>
      </c>
    </row>
    <row r="106" spans="1:12" ht="12.75" hidden="1">
      <c r="A106" s="327" t="s">
        <v>215</v>
      </c>
      <c r="B106" s="239">
        <v>1285.776</v>
      </c>
      <c r="C106" s="6"/>
      <c r="D106" s="6"/>
      <c r="E106" s="6"/>
      <c r="F106" s="6"/>
      <c r="G106" s="45">
        <v>3.232529823672124</v>
      </c>
      <c r="H106" s="45">
        <v>7.126158747483387</v>
      </c>
      <c r="I106" s="45">
        <v>7.307590933052182</v>
      </c>
      <c r="J106" s="6"/>
      <c r="K106" s="6"/>
      <c r="L106" s="13">
        <v>11.09</v>
      </c>
    </row>
    <row r="107" spans="1:12" ht="12.75" hidden="1">
      <c r="A107" s="327" t="s">
        <v>216</v>
      </c>
      <c r="B107" s="239">
        <v>1298.089</v>
      </c>
      <c r="C107" s="6"/>
      <c r="D107" s="6"/>
      <c r="E107" s="6"/>
      <c r="F107" s="6"/>
      <c r="G107" s="45">
        <v>3.608531388500907</v>
      </c>
      <c r="H107" s="45">
        <v>7.449344020651068</v>
      </c>
      <c r="I107" s="45">
        <v>6.652424810061206</v>
      </c>
      <c r="J107" s="6"/>
      <c r="K107" s="6"/>
      <c r="L107" s="13">
        <v>11.03</v>
      </c>
    </row>
    <row r="108" spans="1:12" ht="12.75" hidden="1">
      <c r="A108" s="327" t="s">
        <v>217</v>
      </c>
      <c r="B108" s="239">
        <v>1300.674</v>
      </c>
      <c r="C108" s="6"/>
      <c r="D108" s="6"/>
      <c r="E108" s="6"/>
      <c r="F108" s="6"/>
      <c r="G108" s="45">
        <v>3.4686002629012336</v>
      </c>
      <c r="H108" s="45">
        <v>6.740414157775092</v>
      </c>
      <c r="I108" s="45">
        <v>7.052431086495801</v>
      </c>
      <c r="J108" s="6"/>
      <c r="K108" s="6"/>
      <c r="L108" s="13">
        <v>10.88</v>
      </c>
    </row>
    <row r="109" spans="1:12" ht="12.75" hidden="1">
      <c r="A109" s="327" t="s">
        <v>218</v>
      </c>
      <c r="B109" s="239">
        <v>1293.877</v>
      </c>
      <c r="C109" s="6"/>
      <c r="D109" s="6"/>
      <c r="E109" s="6"/>
      <c r="F109" s="6"/>
      <c r="G109" s="45">
        <v>2.7949018902905465</v>
      </c>
      <c r="H109" s="45">
        <v>6.982266457838634</v>
      </c>
      <c r="I109" s="45">
        <v>7.029742530259028</v>
      </c>
      <c r="J109" s="6"/>
      <c r="K109" s="6"/>
      <c r="L109" s="13">
        <v>11.2</v>
      </c>
    </row>
    <row r="110" spans="1:12" ht="12.75" hidden="1">
      <c r="A110" s="327" t="s">
        <v>219</v>
      </c>
      <c r="B110" s="239">
        <v>1309.417</v>
      </c>
      <c r="C110" s="6"/>
      <c r="D110" s="6"/>
      <c r="E110" s="6"/>
      <c r="F110" s="6"/>
      <c r="G110" s="45">
        <v>2.5723033855305886</v>
      </c>
      <c r="H110" s="45">
        <v>7.7301618362214555</v>
      </c>
      <c r="I110" s="45">
        <v>6.784385029348243</v>
      </c>
      <c r="J110" s="6"/>
      <c r="K110" s="6"/>
      <c r="L110" s="13">
        <v>10.93</v>
      </c>
    </row>
    <row r="111" spans="1:12" ht="12.75" hidden="1">
      <c r="A111" s="327" t="s">
        <v>220</v>
      </c>
      <c r="B111" s="239">
        <v>1306.868</v>
      </c>
      <c r="C111" s="6"/>
      <c r="D111" s="6"/>
      <c r="E111" s="6"/>
      <c r="F111" s="6"/>
      <c r="G111" s="45">
        <v>2.785373597784428</v>
      </c>
      <c r="H111" s="45">
        <v>7.196512359290622</v>
      </c>
      <c r="I111" s="45">
        <v>6.447694523084152</v>
      </c>
      <c r="J111" s="6"/>
      <c r="K111" s="6"/>
      <c r="L111" s="13">
        <v>10.86</v>
      </c>
    </row>
    <row r="112" spans="1:12" ht="12.75" hidden="1">
      <c r="A112" s="327" t="s">
        <v>221</v>
      </c>
      <c r="B112" s="239">
        <v>1297.715</v>
      </c>
      <c r="C112" s="6"/>
      <c r="D112" s="6"/>
      <c r="E112" s="6"/>
      <c r="F112" s="6"/>
      <c r="G112" s="45">
        <v>2.696822550350774</v>
      </c>
      <c r="H112" s="45">
        <v>6.948873007146801</v>
      </c>
      <c r="I112" s="45">
        <v>6.846355249957185</v>
      </c>
      <c r="J112" s="6"/>
      <c r="K112" s="6"/>
      <c r="L112" s="13">
        <v>11.36</v>
      </c>
    </row>
    <row r="113" spans="1:12" ht="12.75" hidden="1">
      <c r="A113" s="327" t="s">
        <v>222</v>
      </c>
      <c r="B113" s="239">
        <v>1301.501</v>
      </c>
      <c r="C113" s="6"/>
      <c r="D113" s="6"/>
      <c r="E113" s="6"/>
      <c r="F113" s="6"/>
      <c r="G113" s="45">
        <v>-1.0915039071181525</v>
      </c>
      <c r="H113" s="45">
        <v>11.589626792277045</v>
      </c>
      <c r="I113" s="45">
        <v>6.1375414222187175</v>
      </c>
      <c r="J113" s="6"/>
      <c r="K113" s="6"/>
      <c r="L113" s="13">
        <v>11.82</v>
      </c>
    </row>
    <row r="114" spans="1:12" ht="12.75" hidden="1">
      <c r="A114" s="327" t="s">
        <v>223</v>
      </c>
      <c r="B114" s="239">
        <v>1307.987</v>
      </c>
      <c r="C114" s="6"/>
      <c r="D114" s="6"/>
      <c r="E114" s="6"/>
      <c r="F114" s="6"/>
      <c r="G114" s="45">
        <v>-0.8125759011680174</v>
      </c>
      <c r="H114" s="45">
        <v>11.593190616663819</v>
      </c>
      <c r="I114" s="45">
        <v>5.727634419253988</v>
      </c>
      <c r="J114" s="6"/>
      <c r="K114" s="6"/>
      <c r="L114" s="13">
        <v>11.66</v>
      </c>
    </row>
    <row r="115" spans="1:12" ht="12.75" hidden="1">
      <c r="A115" s="327" t="s">
        <v>224</v>
      </c>
      <c r="B115" s="239">
        <v>1315.268</v>
      </c>
      <c r="C115" s="6"/>
      <c r="D115" s="6"/>
      <c r="E115" s="6"/>
      <c r="F115" s="6"/>
      <c r="G115" s="45">
        <v>-1.6037015803117072</v>
      </c>
      <c r="H115" s="45">
        <v>11.448431252715224</v>
      </c>
      <c r="I115" s="45">
        <v>5.760983040613567</v>
      </c>
      <c r="J115" s="6"/>
      <c r="K115" s="6"/>
      <c r="L115" s="13">
        <v>11.42</v>
      </c>
    </row>
    <row r="116" spans="1:12" ht="12.75" hidden="1">
      <c r="A116" s="327" t="s">
        <v>225</v>
      </c>
      <c r="B116" s="239">
        <v>1318.22</v>
      </c>
      <c r="C116" s="6"/>
      <c r="D116" s="6"/>
      <c r="E116" s="6"/>
      <c r="F116" s="6"/>
      <c r="G116" s="45">
        <v>-1.8032088351667426</v>
      </c>
      <c r="H116" s="45">
        <v>10.346635260999776</v>
      </c>
      <c r="I116" s="45">
        <v>6.829558144535369</v>
      </c>
      <c r="J116" s="6"/>
      <c r="K116" s="6"/>
      <c r="L116" s="13">
        <v>11.04</v>
      </c>
    </row>
    <row r="117" spans="1:12" ht="12.75" hidden="1">
      <c r="A117" s="327" t="s">
        <v>226</v>
      </c>
      <c r="B117" s="239">
        <v>1324.71</v>
      </c>
      <c r="C117" s="6"/>
      <c r="D117" s="6"/>
      <c r="E117" s="6"/>
      <c r="F117" s="6"/>
      <c r="G117" s="45">
        <v>-1.9349405781870956</v>
      </c>
      <c r="H117" s="45">
        <v>9.798514778168794</v>
      </c>
      <c r="I117" s="45">
        <v>7.263954457095252</v>
      </c>
      <c r="J117" s="6"/>
      <c r="K117" s="6"/>
      <c r="L117" s="13">
        <v>10.56</v>
      </c>
    </row>
    <row r="118" spans="1:12" ht="12.75" hidden="1">
      <c r="A118" s="327" t="s">
        <v>227</v>
      </c>
      <c r="B118" s="239">
        <v>1329.639</v>
      </c>
      <c r="C118" s="6"/>
      <c r="D118" s="6"/>
      <c r="E118" s="6"/>
      <c r="F118" s="6"/>
      <c r="G118" s="45">
        <v>-1.9578623521817349</v>
      </c>
      <c r="H118" s="45">
        <v>7.736366014511702</v>
      </c>
      <c r="I118" s="45">
        <v>5.862245420120772</v>
      </c>
      <c r="J118" s="6"/>
      <c r="K118" s="6"/>
      <c r="L118" s="13">
        <v>10.36</v>
      </c>
    </row>
    <row r="119" spans="1:12" ht="12.75" hidden="1">
      <c r="A119" s="327" t="s">
        <v>228</v>
      </c>
      <c r="B119" s="239">
        <v>1340.944</v>
      </c>
      <c r="C119" s="6"/>
      <c r="D119" s="6"/>
      <c r="E119" s="6"/>
      <c r="F119" s="6"/>
      <c r="G119" s="45">
        <v>-1.8517120961600568</v>
      </c>
      <c r="H119" s="45">
        <v>8.439178536572058</v>
      </c>
      <c r="I119" s="45">
        <v>6.975198532787317</v>
      </c>
      <c r="J119" s="6"/>
      <c r="K119" s="6"/>
      <c r="L119" s="13">
        <v>10.2</v>
      </c>
    </row>
    <row r="120" spans="1:12" ht="12.75" hidden="1">
      <c r="A120" s="327" t="s">
        <v>229</v>
      </c>
      <c r="B120" s="239">
        <v>1347.262</v>
      </c>
      <c r="C120" s="6"/>
      <c r="D120" s="6"/>
      <c r="E120" s="6"/>
      <c r="F120" s="6"/>
      <c r="G120" s="45">
        <v>-2.0187014193407435</v>
      </c>
      <c r="H120" s="45">
        <v>9.106065039433304</v>
      </c>
      <c r="I120" s="45">
        <v>7.099947375734985</v>
      </c>
      <c r="J120" s="6"/>
      <c r="K120" s="6"/>
      <c r="L120" s="13">
        <v>9.85</v>
      </c>
    </row>
    <row r="121" spans="1:12" ht="12.75" hidden="1">
      <c r="A121" s="327" t="s">
        <v>230</v>
      </c>
      <c r="B121" s="239">
        <v>1350.088</v>
      </c>
      <c r="C121" s="6"/>
      <c r="D121" s="6"/>
      <c r="E121" s="6"/>
      <c r="F121" s="6"/>
      <c r="G121" s="45">
        <v>-1.2544467970203215</v>
      </c>
      <c r="H121" s="45">
        <v>8.538370720188908</v>
      </c>
      <c r="I121" s="45">
        <v>6.629031890919862</v>
      </c>
      <c r="J121" s="6"/>
      <c r="K121" s="6"/>
      <c r="L121" s="13">
        <v>9.75</v>
      </c>
    </row>
    <row r="122" spans="1:12" ht="12.75" hidden="1">
      <c r="A122" s="327" t="s">
        <v>231</v>
      </c>
      <c r="B122" s="239">
        <v>1345.529</v>
      </c>
      <c r="C122" s="6"/>
      <c r="D122" s="6"/>
      <c r="E122" s="6"/>
      <c r="F122" s="6"/>
      <c r="G122" s="45">
        <v>-1.7025101833341267</v>
      </c>
      <c r="H122" s="45">
        <v>7.85562918362541</v>
      </c>
      <c r="I122" s="45">
        <v>6.048000950785436</v>
      </c>
      <c r="J122" s="6"/>
      <c r="K122" s="6"/>
      <c r="L122" s="13">
        <v>9.27</v>
      </c>
    </row>
    <row r="123" spans="1:12" ht="12.75" hidden="1">
      <c r="A123" s="327" t="s">
        <v>232</v>
      </c>
      <c r="B123" s="239">
        <v>1345.454</v>
      </c>
      <c r="C123" s="6"/>
      <c r="D123" s="6"/>
      <c r="E123" s="6"/>
      <c r="F123" s="6"/>
      <c r="G123" s="45">
        <v>-1.792193344594068</v>
      </c>
      <c r="H123" s="45">
        <v>7.539572809247929</v>
      </c>
      <c r="I123" s="45">
        <v>6.624488105645796</v>
      </c>
      <c r="J123" s="6"/>
      <c r="K123" s="6"/>
      <c r="L123" s="13">
        <v>9.12</v>
      </c>
    </row>
    <row r="124" spans="1:12" ht="12.75" hidden="1">
      <c r="A124" s="327" t="s">
        <v>233</v>
      </c>
      <c r="B124" s="239">
        <v>1341.891</v>
      </c>
      <c r="C124" s="6"/>
      <c r="D124" s="6"/>
      <c r="E124" s="6"/>
      <c r="F124" s="6"/>
      <c r="G124" s="45">
        <v>-0.8649919585741515</v>
      </c>
      <c r="H124" s="45">
        <v>8.278674479969837</v>
      </c>
      <c r="I124" s="45">
        <v>5.975050899005822</v>
      </c>
      <c r="J124" s="6"/>
      <c r="K124" s="6"/>
      <c r="L124" s="13">
        <v>9.4</v>
      </c>
    </row>
    <row r="125" spans="1:12" ht="12.75" hidden="1">
      <c r="A125" s="327" t="s">
        <v>234</v>
      </c>
      <c r="B125" s="239">
        <v>1371.636</v>
      </c>
      <c r="C125" s="6"/>
      <c r="D125" s="6"/>
      <c r="E125" s="6"/>
      <c r="F125" s="6"/>
      <c r="G125" s="45">
        <v>3.7690366279822314</v>
      </c>
      <c r="H125" s="45">
        <v>5.6008376075172635</v>
      </c>
      <c r="I125" s="45">
        <v>5.919237959117865</v>
      </c>
      <c r="J125" s="6"/>
      <c r="K125" s="6"/>
      <c r="L125" s="13">
        <v>9.45</v>
      </c>
    </row>
    <row r="126" spans="1:12" ht="12.75" hidden="1">
      <c r="A126" s="327" t="s">
        <v>235</v>
      </c>
      <c r="B126" s="239">
        <v>1381.11</v>
      </c>
      <c r="C126" s="6"/>
      <c r="D126" s="6"/>
      <c r="E126" s="6"/>
      <c r="F126" s="6"/>
      <c r="G126" s="45">
        <v>4.321677043017786</v>
      </c>
      <c r="H126" s="45">
        <v>6.94828240589689</v>
      </c>
      <c r="I126" s="45">
        <v>6.585710768238499</v>
      </c>
      <c r="J126" s="6"/>
      <c r="K126" s="6"/>
      <c r="L126" s="13">
        <v>9.2</v>
      </c>
    </row>
    <row r="127" spans="1:12" ht="12.75" hidden="1">
      <c r="A127" s="327" t="s">
        <v>236</v>
      </c>
      <c r="B127" s="239">
        <v>1382.035</v>
      </c>
      <c r="C127" s="6"/>
      <c r="D127" s="6"/>
      <c r="E127" s="6"/>
      <c r="F127" s="6"/>
      <c r="G127" s="45">
        <v>5.091125516753266</v>
      </c>
      <c r="H127" s="45">
        <v>7.319119697139882</v>
      </c>
      <c r="I127" s="45">
        <v>5.6807658029665475</v>
      </c>
      <c r="J127" s="6"/>
      <c r="K127" s="6"/>
      <c r="L127" s="13">
        <v>8.89</v>
      </c>
    </row>
    <row r="128" spans="1:12" ht="12.75" hidden="1">
      <c r="A128" s="327" t="s">
        <v>237</v>
      </c>
      <c r="B128" s="239">
        <v>1381.381</v>
      </c>
      <c r="C128" s="6"/>
      <c r="D128" s="6"/>
      <c r="E128" s="6"/>
      <c r="F128" s="6"/>
      <c r="G128" s="45">
        <v>2.794687278053587</v>
      </c>
      <c r="H128" s="45">
        <v>6.822160470125809</v>
      </c>
      <c r="I128" s="45">
        <v>4.2815156604394105</v>
      </c>
      <c r="J128" s="6"/>
      <c r="K128" s="6"/>
      <c r="L128" s="13">
        <v>8.5</v>
      </c>
    </row>
    <row r="129" spans="1:12" ht="12.75" hidden="1">
      <c r="A129" s="327" t="s">
        <v>238</v>
      </c>
      <c r="B129" s="239">
        <v>1381.345</v>
      </c>
      <c r="C129" s="6"/>
      <c r="D129" s="6"/>
      <c r="E129" s="6"/>
      <c r="F129" s="6"/>
      <c r="G129" s="45">
        <v>2.2449884565572233</v>
      </c>
      <c r="H129" s="45">
        <v>6.27075425040627</v>
      </c>
      <c r="I129" s="45">
        <v>3.9969018940301027</v>
      </c>
      <c r="J129" s="6"/>
      <c r="K129" s="6"/>
      <c r="L129" s="13">
        <v>8.33</v>
      </c>
    </row>
    <row r="130" spans="1:12" ht="12.75" hidden="1">
      <c r="A130" s="327" t="s">
        <v>239</v>
      </c>
      <c r="B130" s="239">
        <v>1383.663</v>
      </c>
      <c r="C130" s="6"/>
      <c r="D130" s="6"/>
      <c r="E130" s="6"/>
      <c r="F130" s="6"/>
      <c r="G130" s="45">
        <v>2.276961762872375</v>
      </c>
      <c r="H130" s="45">
        <v>6.158466453674123</v>
      </c>
      <c r="I130" s="45">
        <v>3.376150179065945</v>
      </c>
      <c r="J130" s="6"/>
      <c r="K130" s="6"/>
      <c r="L130" s="13">
        <v>8.3</v>
      </c>
    </row>
    <row r="131" spans="1:12" ht="12.75" hidden="1">
      <c r="A131" s="327" t="s">
        <v>240</v>
      </c>
      <c r="B131" s="239">
        <v>1389.427</v>
      </c>
      <c r="C131" s="6"/>
      <c r="D131" s="6"/>
      <c r="E131" s="6"/>
      <c r="F131" s="6"/>
      <c r="G131" s="45">
        <v>1.6547484237162422</v>
      </c>
      <c r="H131" s="45">
        <v>5.453034918556938</v>
      </c>
      <c r="I131" s="45">
        <v>3.4156245930094826</v>
      </c>
      <c r="J131" s="6"/>
      <c r="K131" s="6"/>
      <c r="L131" s="13">
        <v>8.3</v>
      </c>
    </row>
    <row r="132" spans="1:12" ht="12.75" hidden="1">
      <c r="A132" s="327" t="s">
        <v>241</v>
      </c>
      <c r="B132" s="239">
        <v>1390.332</v>
      </c>
      <c r="C132" s="6"/>
      <c r="D132" s="6"/>
      <c r="E132" s="6"/>
      <c r="F132" s="6"/>
      <c r="G132" s="45">
        <v>1.5991578976720149</v>
      </c>
      <c r="H132" s="45">
        <v>4.938287004409418</v>
      </c>
      <c r="I132" s="45">
        <v>3.2025388884280233</v>
      </c>
      <c r="J132" s="6"/>
      <c r="K132" s="6"/>
      <c r="L132" s="13">
        <v>8.2</v>
      </c>
    </row>
    <row r="133" spans="1:12" ht="12.75" hidden="1">
      <c r="A133" s="327" t="s">
        <v>242</v>
      </c>
      <c r="B133" s="239">
        <v>1389.854</v>
      </c>
      <c r="C133" s="6"/>
      <c r="D133" s="6"/>
      <c r="E133" s="6"/>
      <c r="F133" s="6"/>
      <c r="G133" s="45">
        <v>1.2946899827768164</v>
      </c>
      <c r="H133" s="45">
        <v>5.168416407158077</v>
      </c>
      <c r="I133" s="45">
        <v>3.1880827953683735</v>
      </c>
      <c r="J133" s="6"/>
      <c r="K133" s="6"/>
      <c r="L133" s="13">
        <v>8.3</v>
      </c>
    </row>
    <row r="134" spans="1:12" ht="12.75" hidden="1">
      <c r="A134" s="327" t="s">
        <v>243</v>
      </c>
      <c r="B134" s="239">
        <v>1389.131</v>
      </c>
      <c r="C134" s="6"/>
      <c r="D134" s="6"/>
      <c r="E134" s="6"/>
      <c r="F134" s="6"/>
      <c r="G134" s="45">
        <v>1.2469827563767808</v>
      </c>
      <c r="H134" s="45">
        <v>5.560684123202051</v>
      </c>
      <c r="I134" s="45">
        <v>3.7368937165271205</v>
      </c>
      <c r="J134" s="6"/>
      <c r="K134" s="6"/>
      <c r="L134" s="13">
        <v>7.92</v>
      </c>
    </row>
    <row r="135" spans="1:12" ht="12.75" hidden="1">
      <c r="A135" s="327" t="s">
        <v>244</v>
      </c>
      <c r="B135" s="239">
        <v>1387.517</v>
      </c>
      <c r="C135" s="6"/>
      <c r="D135" s="6"/>
      <c r="E135" s="6"/>
      <c r="F135" s="6"/>
      <c r="G135" s="45">
        <v>1.5709789779803032</v>
      </c>
      <c r="H135" s="45">
        <v>5.840702414550009</v>
      </c>
      <c r="I135" s="45">
        <v>3.8282116456002058</v>
      </c>
      <c r="J135" s="6"/>
      <c r="K135" s="6"/>
      <c r="L135" s="13">
        <v>7.76</v>
      </c>
    </row>
    <row r="136" spans="1:12" ht="12.75" hidden="1">
      <c r="A136" s="327" t="s">
        <v>245</v>
      </c>
      <c r="B136" s="239">
        <v>1382.966</v>
      </c>
      <c r="C136" s="6"/>
      <c r="D136" s="6"/>
      <c r="E136" s="6"/>
      <c r="F136" s="6"/>
      <c r="G136" s="45">
        <v>1.0834580935936629</v>
      </c>
      <c r="H136" s="45">
        <v>6.1303676321652745</v>
      </c>
      <c r="I136" s="45">
        <v>3.5966279047151772</v>
      </c>
      <c r="J136" s="6"/>
      <c r="K136" s="6"/>
      <c r="L136" s="13">
        <v>7.99</v>
      </c>
    </row>
    <row r="137" spans="1:12" ht="12.75" hidden="1">
      <c r="A137" s="327" t="s">
        <v>246</v>
      </c>
      <c r="B137" s="239">
        <v>1399.227</v>
      </c>
      <c r="C137" s="6"/>
      <c r="D137" s="6"/>
      <c r="E137" s="6"/>
      <c r="F137" s="6"/>
      <c r="G137" s="45">
        <v>2.0786019543951255</v>
      </c>
      <c r="H137" s="45">
        <v>7.377100616222592</v>
      </c>
      <c r="I137" s="45">
        <v>0.4731089014411225</v>
      </c>
      <c r="J137" s="6"/>
      <c r="K137" s="6"/>
      <c r="L137" s="13">
        <v>8.06</v>
      </c>
    </row>
    <row r="138" spans="1:12" ht="12.75" hidden="1">
      <c r="A138" s="327" t="s">
        <v>247</v>
      </c>
      <c r="B138" s="239">
        <v>1409.841</v>
      </c>
      <c r="C138" s="6"/>
      <c r="D138" s="6"/>
      <c r="E138" s="6"/>
      <c r="F138" s="6"/>
      <c r="G138" s="45">
        <v>2.041594853139543</v>
      </c>
      <c r="H138" s="45">
        <v>7.1605568561039945</v>
      </c>
      <c r="I138" s="45">
        <v>0.012470433827999727</v>
      </c>
      <c r="J138" s="6"/>
      <c r="K138" s="6"/>
      <c r="L138" s="13">
        <v>7.84</v>
      </c>
    </row>
    <row r="139" spans="1:12" ht="12.75" hidden="1">
      <c r="A139" s="327" t="s">
        <v>248</v>
      </c>
      <c r="B139" s="239">
        <v>1421.694</v>
      </c>
      <c r="C139" s="6"/>
      <c r="D139" s="6"/>
      <c r="E139" s="6"/>
      <c r="F139" s="6"/>
      <c r="G139" s="45">
        <v>2.0144968944944424</v>
      </c>
      <c r="H139" s="45">
        <v>7.639363437682761</v>
      </c>
      <c r="I139" s="45">
        <v>1.2864262341052495</v>
      </c>
      <c r="J139" s="6"/>
      <c r="K139" s="6"/>
      <c r="L139" s="13">
        <v>7.59</v>
      </c>
    </row>
    <row r="140" spans="1:12" ht="12.75" hidden="1">
      <c r="A140" s="327" t="s">
        <v>249</v>
      </c>
      <c r="B140" s="239">
        <v>1431.632</v>
      </c>
      <c r="C140" s="6"/>
      <c r="D140" s="6"/>
      <c r="E140" s="6"/>
      <c r="F140" s="6"/>
      <c r="G140" s="45">
        <v>1.9681729056179904</v>
      </c>
      <c r="H140" s="45">
        <v>8.227531923189389</v>
      </c>
      <c r="I140" s="45">
        <v>2.8752342587461897</v>
      </c>
      <c r="J140" s="6"/>
      <c r="K140" s="6"/>
      <c r="L140" s="13">
        <v>7.38</v>
      </c>
    </row>
    <row r="141" spans="1:12" ht="12.75" hidden="1">
      <c r="A141" s="327" t="s">
        <v>250</v>
      </c>
      <c r="B141" s="239">
        <v>1432.488</v>
      </c>
      <c r="C141" s="6"/>
      <c r="D141" s="6"/>
      <c r="E141" s="6"/>
      <c r="F141" s="6"/>
      <c r="G141" s="45">
        <v>1.5341298279309967</v>
      </c>
      <c r="H141" s="45">
        <v>8.228268884402908</v>
      </c>
      <c r="I141" s="45">
        <v>2.877384422292991</v>
      </c>
      <c r="J141" s="6"/>
      <c r="K141" s="6"/>
      <c r="L141" s="13">
        <v>7.44</v>
      </c>
    </row>
    <row r="142" spans="1:12" ht="12.75" hidden="1">
      <c r="A142" s="328" t="s">
        <v>252</v>
      </c>
      <c r="B142" s="239">
        <v>1433.964</v>
      </c>
      <c r="C142" s="235" t="s">
        <v>497</v>
      </c>
      <c r="D142" s="235" t="s">
        <v>497</v>
      </c>
      <c r="E142" s="235" t="s">
        <v>497</v>
      </c>
      <c r="F142" s="235" t="s">
        <v>497</v>
      </c>
      <c r="G142" s="45">
        <v>1.0368602447305335</v>
      </c>
      <c r="H142" s="45">
        <v>8.763798769697488</v>
      </c>
      <c r="I142" s="45">
        <v>3.046223289954412</v>
      </c>
      <c r="J142" s="235" t="s">
        <v>497</v>
      </c>
      <c r="K142" s="235" t="s">
        <v>497</v>
      </c>
      <c r="L142" s="13">
        <v>7.42</v>
      </c>
    </row>
    <row r="143" spans="1:12" ht="12.75" hidden="1">
      <c r="A143" s="328" t="s">
        <v>253</v>
      </c>
      <c r="B143" s="239">
        <v>1437.581</v>
      </c>
      <c r="C143" s="235" t="s">
        <v>497</v>
      </c>
      <c r="D143" s="235" t="s">
        <v>497</v>
      </c>
      <c r="E143" s="235" t="s">
        <v>497</v>
      </c>
      <c r="F143" s="235" t="s">
        <v>497</v>
      </c>
      <c r="G143" s="45">
        <v>1.2697244804461292</v>
      </c>
      <c r="H143" s="45">
        <v>9.18602430348318</v>
      </c>
      <c r="I143" s="45">
        <v>2.690890322580657</v>
      </c>
      <c r="J143" s="235" t="s">
        <v>497</v>
      </c>
      <c r="K143" s="235" t="s">
        <v>497</v>
      </c>
      <c r="L143" s="13">
        <v>7.47</v>
      </c>
    </row>
    <row r="144" spans="1:12" ht="12.75" hidden="1">
      <c r="A144" s="65" t="s">
        <v>351</v>
      </c>
      <c r="B144" s="239">
        <v>1437.583</v>
      </c>
      <c r="C144" s="235" t="s">
        <v>497</v>
      </c>
      <c r="D144" s="235" t="s">
        <v>497</v>
      </c>
      <c r="E144" s="235" t="s">
        <v>497</v>
      </c>
      <c r="F144" s="235" t="s">
        <v>497</v>
      </c>
      <c r="G144" s="45">
        <v>1.151329895810818</v>
      </c>
      <c r="H144" s="45">
        <v>9.518771878733133</v>
      </c>
      <c r="I144" s="45">
        <v>2.3490105795132905</v>
      </c>
      <c r="J144" s="235" t="s">
        <v>497</v>
      </c>
      <c r="K144" s="235" t="s">
        <v>497</v>
      </c>
      <c r="L144" s="13">
        <v>7.36</v>
      </c>
    </row>
    <row r="145" spans="1:12" ht="12.75" hidden="1">
      <c r="A145" s="65" t="s">
        <v>352</v>
      </c>
      <c r="B145" s="239">
        <v>1432.632</v>
      </c>
      <c r="C145" s="235" t="s">
        <v>497</v>
      </c>
      <c r="D145" s="235" t="s">
        <v>497</v>
      </c>
      <c r="E145" s="235" t="s">
        <v>497</v>
      </c>
      <c r="F145" s="235" t="s">
        <v>497</v>
      </c>
      <c r="G145" s="45">
        <v>0.41753438745340077</v>
      </c>
      <c r="H145" s="45">
        <v>10.124352821579706</v>
      </c>
      <c r="I145" s="45">
        <v>1.622373108576113</v>
      </c>
      <c r="J145" s="235" t="s">
        <v>497</v>
      </c>
      <c r="K145" s="235" t="s">
        <v>497</v>
      </c>
      <c r="L145" s="13">
        <v>7.54</v>
      </c>
    </row>
    <row r="146" spans="1:12" ht="12.75" hidden="1">
      <c r="A146" s="65" t="s">
        <v>353</v>
      </c>
      <c r="B146" s="239">
        <v>1429.613</v>
      </c>
      <c r="C146" s="235" t="s">
        <v>497</v>
      </c>
      <c r="D146" s="235" t="s">
        <v>497</v>
      </c>
      <c r="E146" s="235" t="s">
        <v>497</v>
      </c>
      <c r="F146" s="235" t="s">
        <v>497</v>
      </c>
      <c r="G146" s="45">
        <v>-0.2576025311205541</v>
      </c>
      <c r="H146" s="45">
        <v>10.663743743980334</v>
      </c>
      <c r="I146" s="45">
        <v>1.8438340113102356</v>
      </c>
      <c r="J146" s="235" t="s">
        <v>497</v>
      </c>
      <c r="K146" s="235" t="s">
        <v>497</v>
      </c>
      <c r="L146" s="13">
        <v>7.51</v>
      </c>
    </row>
    <row r="147" spans="1:12" ht="12.75" hidden="1">
      <c r="A147" s="65" t="s">
        <v>354</v>
      </c>
      <c r="B147" s="239">
        <v>1420.108</v>
      </c>
      <c r="C147" s="235" t="s">
        <v>497</v>
      </c>
      <c r="D147" s="235" t="s">
        <v>497</v>
      </c>
      <c r="E147" s="235" t="s">
        <v>497</v>
      </c>
      <c r="F147" s="235" t="s">
        <v>497</v>
      </c>
      <c r="G147" s="45">
        <v>-2.3940301867101397</v>
      </c>
      <c r="H147" s="45">
        <v>11.027298637734575</v>
      </c>
      <c r="I147" s="45">
        <v>1.8618193002435675</v>
      </c>
      <c r="J147" s="235" t="s">
        <v>497</v>
      </c>
      <c r="K147" s="235" t="s">
        <v>497</v>
      </c>
      <c r="L147" s="13">
        <v>7.8</v>
      </c>
    </row>
    <row r="148" spans="1:12" ht="12.75" hidden="1">
      <c r="A148" s="65" t="s">
        <v>355</v>
      </c>
      <c r="B148" s="241">
        <v>1399.903</v>
      </c>
      <c r="C148" s="235" t="s">
        <v>497</v>
      </c>
      <c r="D148" s="235" t="s">
        <v>497</v>
      </c>
      <c r="E148" s="235" t="s">
        <v>497</v>
      </c>
      <c r="F148" s="235" t="s">
        <v>497</v>
      </c>
      <c r="G148" s="13">
        <v>-3.9916812022004535</v>
      </c>
      <c r="H148" s="13">
        <v>11.135630319259974</v>
      </c>
      <c r="I148" s="6">
        <v>1.5</v>
      </c>
      <c r="J148" s="235" t="s">
        <v>497</v>
      </c>
      <c r="K148" s="235" t="s">
        <v>497</v>
      </c>
      <c r="L148" s="13">
        <v>8.39</v>
      </c>
    </row>
    <row r="149" spans="1:12" ht="14.25" hidden="1">
      <c r="A149" s="4" t="s">
        <v>556</v>
      </c>
      <c r="B149" s="18">
        <v>1361.733</v>
      </c>
      <c r="C149" s="235" t="s">
        <v>497</v>
      </c>
      <c r="D149" s="235" t="s">
        <v>497</v>
      </c>
      <c r="E149" s="235" t="s">
        <v>497</v>
      </c>
      <c r="F149" s="235" t="s">
        <v>497</v>
      </c>
      <c r="G149" s="45">
        <v>-6.242893653417326</v>
      </c>
      <c r="H149" s="45">
        <v>6.6967051205629105</v>
      </c>
      <c r="I149" s="436">
        <v>-2.517161403525151</v>
      </c>
      <c r="J149" s="267" t="s">
        <v>86</v>
      </c>
      <c r="K149" s="235" t="s">
        <v>497</v>
      </c>
      <c r="L149" s="45">
        <v>9.03</v>
      </c>
    </row>
    <row r="150" spans="1:12" ht="12.75" hidden="1">
      <c r="A150" s="4" t="s">
        <v>591</v>
      </c>
      <c r="B150" s="18">
        <v>1345.858</v>
      </c>
      <c r="C150" s="235" t="s">
        <v>497</v>
      </c>
      <c r="D150" s="235" t="s">
        <v>497</v>
      </c>
      <c r="E150" s="235" t="s">
        <v>497</v>
      </c>
      <c r="F150" s="235" t="s">
        <v>497</v>
      </c>
      <c r="G150" s="13">
        <v>-9.697757599843726</v>
      </c>
      <c r="H150" s="13">
        <v>6.570530511222032</v>
      </c>
      <c r="I150" s="13">
        <v>-3.2326756924237117</v>
      </c>
      <c r="J150" s="267" t="s">
        <v>86</v>
      </c>
      <c r="K150" s="235" t="s">
        <v>497</v>
      </c>
      <c r="L150" s="13">
        <v>9.72</v>
      </c>
    </row>
    <row r="151" spans="1:12" ht="14.25">
      <c r="A151" s="4" t="s">
        <v>698</v>
      </c>
      <c r="B151" s="18">
        <v>1322.047</v>
      </c>
      <c r="C151" s="235" t="s">
        <v>497</v>
      </c>
      <c r="D151" s="235" t="s">
        <v>497</v>
      </c>
      <c r="E151" s="235" t="s">
        <v>497</v>
      </c>
      <c r="F151" s="235" t="s">
        <v>497</v>
      </c>
      <c r="G151" s="13">
        <v>-13.313038795798164</v>
      </c>
      <c r="H151" s="13">
        <v>5.123424309670341</v>
      </c>
      <c r="I151" s="13">
        <v>-5.378391242265593</v>
      </c>
      <c r="J151" s="267" t="s">
        <v>86</v>
      </c>
      <c r="K151" s="235" t="s">
        <v>497</v>
      </c>
      <c r="L151" s="6">
        <v>10.3</v>
      </c>
    </row>
    <row r="152" spans="1:12" ht="12.75">
      <c r="A152" s="4" t="s">
        <v>453</v>
      </c>
      <c r="B152" s="18">
        <v>1302.619</v>
      </c>
      <c r="C152" s="235" t="s">
        <v>497</v>
      </c>
      <c r="D152" s="235" t="s">
        <v>497</v>
      </c>
      <c r="E152" s="235" t="s">
        <v>497</v>
      </c>
      <c r="F152" s="235" t="s">
        <v>497</v>
      </c>
      <c r="G152" s="13">
        <v>-14.317626125996725</v>
      </c>
      <c r="H152" s="13">
        <v>3.954989895805781</v>
      </c>
      <c r="I152" s="13">
        <v>-5.843583341040102</v>
      </c>
      <c r="J152" s="267" t="s">
        <v>86</v>
      </c>
      <c r="K152" s="235" t="s">
        <v>497</v>
      </c>
      <c r="L152" s="6">
        <v>10.9</v>
      </c>
    </row>
    <row r="153" spans="1:12" ht="12.75">
      <c r="A153" s="4" t="s">
        <v>647</v>
      </c>
      <c r="B153" s="18">
        <v>1284.876</v>
      </c>
      <c r="C153" s="235" t="s">
        <v>497</v>
      </c>
      <c r="D153" s="235" t="s">
        <v>497</v>
      </c>
      <c r="E153" s="235" t="s">
        <v>497</v>
      </c>
      <c r="F153" s="235" t="s">
        <v>497</v>
      </c>
      <c r="G153" s="18">
        <v>-15.965489185707497</v>
      </c>
      <c r="H153" s="18">
        <v>3.16807023030357</v>
      </c>
      <c r="I153" s="18">
        <v>-7.058088982731547</v>
      </c>
      <c r="J153" s="267" t="s">
        <v>86</v>
      </c>
      <c r="K153" s="235" t="s">
        <v>497</v>
      </c>
      <c r="L153" s="1">
        <v>11.4</v>
      </c>
    </row>
    <row r="154" spans="1:12" ht="12.75">
      <c r="A154" s="4" t="s">
        <v>15</v>
      </c>
      <c r="B154" s="18">
        <v>1274.584</v>
      </c>
      <c r="C154" s="235" t="s">
        <v>497</v>
      </c>
      <c r="D154" s="235" t="s">
        <v>497</v>
      </c>
      <c r="E154" s="235" t="s">
        <v>497</v>
      </c>
      <c r="F154" s="235" t="s">
        <v>497</v>
      </c>
      <c r="G154" s="18">
        <v>-17.239848371621704</v>
      </c>
      <c r="H154" s="18">
        <v>2.46377934454172</v>
      </c>
      <c r="I154" s="18">
        <v>-7.884706455721229</v>
      </c>
      <c r="J154" s="267" t="s">
        <v>86</v>
      </c>
      <c r="K154" s="235" t="s">
        <v>497</v>
      </c>
      <c r="L154" s="1">
        <v>11.8</v>
      </c>
    </row>
    <row r="155" spans="1:12" ht="12.75">
      <c r="A155" s="4" t="s">
        <v>686</v>
      </c>
      <c r="B155" s="18">
        <v>1261.179</v>
      </c>
      <c r="C155" s="235" t="s">
        <v>497</v>
      </c>
      <c r="D155" s="235" t="s">
        <v>497</v>
      </c>
      <c r="E155" s="235" t="s">
        <v>497</v>
      </c>
      <c r="F155" s="235" t="s">
        <v>497</v>
      </c>
      <c r="G155" s="18">
        <v>-17.58059505641782</v>
      </c>
      <c r="H155" s="18">
        <v>1.761242818644476</v>
      </c>
      <c r="I155" s="18">
        <v>-9.629743312514705</v>
      </c>
      <c r="J155" s="267" t="s">
        <v>86</v>
      </c>
      <c r="K155" s="235" t="s">
        <v>497</v>
      </c>
      <c r="L155" s="1">
        <v>12.1</v>
      </c>
    </row>
    <row r="156" spans="1:13" ht="12.75">
      <c r="A156" s="4" t="s">
        <v>692</v>
      </c>
      <c r="B156" s="18">
        <v>1257.473</v>
      </c>
      <c r="C156" s="235" t="s">
        <v>497</v>
      </c>
      <c r="D156" s="235" t="s">
        <v>497</v>
      </c>
      <c r="E156" s="235" t="s">
        <v>497</v>
      </c>
      <c r="F156" s="235" t="s">
        <v>497</v>
      </c>
      <c r="G156" s="18">
        <v>-17.91093625464228</v>
      </c>
      <c r="H156" s="18">
        <v>1.1613204321848656</v>
      </c>
      <c r="I156" s="18">
        <v>-10.17697151470172</v>
      </c>
      <c r="J156" s="267" t="s">
        <v>86</v>
      </c>
      <c r="K156" s="235" t="s">
        <v>497</v>
      </c>
      <c r="L156" s="18">
        <v>12.05</v>
      </c>
      <c r="M156" s="18"/>
    </row>
    <row r="157" spans="1:13" ht="12.75">
      <c r="A157" s="4" t="s">
        <v>696</v>
      </c>
      <c r="B157" s="18">
        <v>1249.039</v>
      </c>
      <c r="C157" s="235" t="s">
        <v>497</v>
      </c>
      <c r="D157" s="235" t="s">
        <v>497</v>
      </c>
      <c r="E157" s="235" t="s">
        <v>497</v>
      </c>
      <c r="F157" s="235" t="s">
        <v>497</v>
      </c>
      <c r="G157" s="18">
        <v>-18.078349642662687</v>
      </c>
      <c r="H157" s="18">
        <v>-0.1663750630615226</v>
      </c>
      <c r="I157" s="18">
        <v>-9.89259162800063</v>
      </c>
      <c r="J157" s="267" t="s">
        <v>86</v>
      </c>
      <c r="K157" s="235" t="s">
        <v>497</v>
      </c>
      <c r="L157" s="18">
        <v>12.5</v>
      </c>
      <c r="M157" s="18"/>
    </row>
    <row r="158" spans="1:13" ht="12.75">
      <c r="A158" s="518" t="s">
        <v>697</v>
      </c>
      <c r="B158" s="18">
        <v>1246.019</v>
      </c>
      <c r="C158" s="235" t="s">
        <v>497</v>
      </c>
      <c r="D158" s="235" t="s">
        <v>497</v>
      </c>
      <c r="E158" s="235" t="s">
        <v>497</v>
      </c>
      <c r="F158" s="235" t="s">
        <v>497</v>
      </c>
      <c r="G158" s="18">
        <v>-17.89471332785753</v>
      </c>
      <c r="H158" s="18">
        <v>-0.7592746844364768</v>
      </c>
      <c r="I158" s="18">
        <v>-9.796203380253075</v>
      </c>
      <c r="J158" s="267" t="s">
        <v>86</v>
      </c>
      <c r="K158" s="235" t="s">
        <v>497</v>
      </c>
      <c r="L158" s="18">
        <v>12.4</v>
      </c>
      <c r="M158" s="18"/>
    </row>
    <row r="159" spans="1:2" ht="12.75">
      <c r="A159" s="65"/>
      <c r="B159" s="242"/>
    </row>
    <row r="160" ht="12.75">
      <c r="A160" s="1" t="s">
        <v>435</v>
      </c>
    </row>
    <row r="161" ht="12.75">
      <c r="A161" s="1" t="s">
        <v>668</v>
      </c>
    </row>
    <row r="162" ht="12.75">
      <c r="A162" s="439" t="s">
        <v>676</v>
      </c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</sheetData>
  <mergeCells count="11">
    <mergeCell ref="H6:H7"/>
    <mergeCell ref="I6:I7"/>
    <mergeCell ref="J6:J7"/>
    <mergeCell ref="L5:L7"/>
    <mergeCell ref="K6:K7"/>
    <mergeCell ref="C5:K5"/>
    <mergeCell ref="B6:C6"/>
    <mergeCell ref="D6:D7"/>
    <mergeCell ref="E6:E7"/>
    <mergeCell ref="F6:F7"/>
    <mergeCell ref="G6:G7"/>
  </mergeCells>
  <printOptions/>
  <pageMargins left="0.35" right="0.45" top="0.52" bottom="1" header="0.5" footer="0.5"/>
  <pageSetup fitToHeight="1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workbookViewId="0" topLeftCell="A3">
      <selection activeCell="A17" sqref="A8:IV17"/>
    </sheetView>
  </sheetViews>
  <sheetFormatPr defaultColWidth="9.00390625" defaultRowHeight="14.25"/>
  <cols>
    <col min="1" max="1" width="7.50390625" style="29" customWidth="1"/>
    <col min="2" max="2" width="8.75390625" style="29" customWidth="1"/>
    <col min="3" max="3" width="8.50390625" style="348" customWidth="1"/>
    <col min="4" max="4" width="9.625" style="29" customWidth="1"/>
    <col min="5" max="5" width="9.50390625" style="29" customWidth="1"/>
    <col min="6" max="6" width="10.125" style="29" customWidth="1"/>
    <col min="7" max="7" width="10.625" style="29" customWidth="1"/>
    <col min="8" max="8" width="8.75390625" style="29" customWidth="1"/>
    <col min="9" max="9" width="8.875" style="29" customWidth="1"/>
    <col min="10" max="10" width="9.375" style="29" customWidth="1"/>
    <col min="11" max="11" width="9.125" style="29" customWidth="1"/>
    <col min="12" max="12" width="10.00390625" style="29" customWidth="1"/>
    <col min="13" max="16384" width="8.00390625" style="29" customWidth="1"/>
  </cols>
  <sheetData>
    <row r="1" ht="15">
      <c r="A1" s="61" t="s">
        <v>471</v>
      </c>
    </row>
    <row r="2" ht="15.75">
      <c r="A2" s="62" t="s">
        <v>325</v>
      </c>
    </row>
    <row r="3" ht="15.75">
      <c r="A3" s="62"/>
    </row>
    <row r="4" spans="1:12" ht="12.75" customHeight="1">
      <c r="A4" s="30"/>
      <c r="B4" s="177" t="s">
        <v>88</v>
      </c>
      <c r="C4" s="686" t="s">
        <v>120</v>
      </c>
      <c r="D4" s="687"/>
      <c r="E4" s="687"/>
      <c r="F4" s="687"/>
      <c r="G4" s="687"/>
      <c r="H4" s="688"/>
      <c r="I4" s="687" t="s">
        <v>121</v>
      </c>
      <c r="J4" s="687"/>
      <c r="K4" s="687"/>
      <c r="L4" s="63"/>
    </row>
    <row r="5" spans="1:12" ht="53.25" customHeight="1">
      <c r="A5" s="30"/>
      <c r="B5" s="175"/>
      <c r="C5" s="349" t="s">
        <v>88</v>
      </c>
      <c r="D5" s="176" t="s">
        <v>122</v>
      </c>
      <c r="E5" s="176" t="s">
        <v>123</v>
      </c>
      <c r="F5" s="176" t="s">
        <v>124</v>
      </c>
      <c r="G5" s="176" t="s">
        <v>125</v>
      </c>
      <c r="H5" s="197" t="s">
        <v>427</v>
      </c>
      <c r="I5" s="176" t="s">
        <v>126</v>
      </c>
      <c r="J5" s="176" t="s">
        <v>127</v>
      </c>
      <c r="K5" s="176" t="s">
        <v>128</v>
      </c>
      <c r="L5" s="199" t="s">
        <v>129</v>
      </c>
    </row>
    <row r="6" spans="1:12" ht="14.25" customHeight="1">
      <c r="A6" s="32"/>
      <c r="B6" s="179">
        <v>1</v>
      </c>
      <c r="C6" s="350">
        <v>2</v>
      </c>
      <c r="D6" s="180">
        <v>3</v>
      </c>
      <c r="E6" s="180">
        <v>4</v>
      </c>
      <c r="F6" s="180">
        <v>5</v>
      </c>
      <c r="G6" s="180">
        <v>6</v>
      </c>
      <c r="H6" s="180">
        <v>7</v>
      </c>
      <c r="I6" s="180">
        <v>8</v>
      </c>
      <c r="J6" s="180">
        <v>9</v>
      </c>
      <c r="K6" s="180">
        <v>10</v>
      </c>
      <c r="L6" s="192">
        <v>11</v>
      </c>
    </row>
    <row r="7" spans="1:12" ht="12.75">
      <c r="A7" s="181"/>
      <c r="B7" s="684" t="s">
        <v>130</v>
      </c>
      <c r="C7" s="685"/>
      <c r="D7" s="685"/>
      <c r="E7" s="685"/>
      <c r="F7" s="685"/>
      <c r="G7" s="685"/>
      <c r="H7" s="685"/>
      <c r="I7" s="685"/>
      <c r="J7" s="685"/>
      <c r="K7" s="685"/>
      <c r="L7" s="685"/>
    </row>
    <row r="8" spans="1:12" ht="12.75" hidden="1">
      <c r="A8" s="32">
        <v>1995</v>
      </c>
      <c r="B8" s="182">
        <f>B22+B23+B24+B25</f>
        <v>19.308803027285396</v>
      </c>
      <c r="C8" s="182">
        <f>C22+C23+C24+C25</f>
        <v>18.869547898824948</v>
      </c>
      <c r="D8" s="182">
        <f aca="true" t="shared" si="0" ref="D8:L8">D22+D23+D24+D25</f>
        <v>9.84657770696408</v>
      </c>
      <c r="E8" s="182">
        <f t="shared" si="0"/>
        <v>0.1379207329217288</v>
      </c>
      <c r="F8" s="182">
        <f t="shared" si="0"/>
        <v>4.18266613556397</v>
      </c>
      <c r="G8" s="182">
        <f t="shared" si="0"/>
        <v>4.7881564097457465</v>
      </c>
      <c r="H8" s="182">
        <f t="shared" si="0"/>
        <v>-0.08577308637057653</v>
      </c>
      <c r="I8" s="182">
        <f t="shared" si="0"/>
        <v>0.4392551284604599</v>
      </c>
      <c r="J8" s="182">
        <f t="shared" si="0"/>
        <v>11.15886609573126</v>
      </c>
      <c r="K8" s="182">
        <f t="shared" si="0"/>
        <v>10.7196109672708</v>
      </c>
      <c r="L8" s="182">
        <f t="shared" si="0"/>
        <v>-1.676380634307861E-14</v>
      </c>
    </row>
    <row r="9" spans="1:12" ht="12.75" hidden="1">
      <c r="A9" s="32">
        <v>1996</v>
      </c>
      <c r="B9" s="182">
        <f>SUM(B26:B29)</f>
        <v>21.51480448781778</v>
      </c>
      <c r="C9" s="182">
        <f>SUM(C26:C29)</f>
        <v>23.827524397530375</v>
      </c>
      <c r="D9" s="182">
        <f aca="true" t="shared" si="1" ref="D9:L9">SUM(D26:D29)</f>
        <v>11.21751975038173</v>
      </c>
      <c r="E9" s="182">
        <f t="shared" si="1"/>
        <v>0.1308172342826794</v>
      </c>
      <c r="F9" s="182">
        <f t="shared" si="1"/>
        <v>5.1455221403439</v>
      </c>
      <c r="G9" s="182">
        <f t="shared" si="1"/>
        <v>6.832835424550209</v>
      </c>
      <c r="H9" s="182">
        <f t="shared" si="1"/>
        <v>0.500829847971851</v>
      </c>
      <c r="I9" s="182">
        <f t="shared" si="1"/>
        <v>-2.3127199097125404</v>
      </c>
      <c r="J9" s="182">
        <f t="shared" si="1"/>
        <v>11.47772688043551</v>
      </c>
      <c r="K9" s="182">
        <f t="shared" si="1"/>
        <v>13.79044679014805</v>
      </c>
      <c r="L9" s="182">
        <f t="shared" si="1"/>
        <v>-4.656612873077393E-14</v>
      </c>
    </row>
    <row r="10" spans="1:12" ht="12.75" hidden="1">
      <c r="A10" s="32">
        <v>1997</v>
      </c>
      <c r="B10" s="182">
        <f>SUM(B30:B33)</f>
        <v>23.852187479253768</v>
      </c>
      <c r="C10" s="182">
        <f>SUM(C30:C33)</f>
        <v>26.14455951669655</v>
      </c>
      <c r="D10" s="182">
        <f aca="true" t="shared" si="2" ref="D10:L10">SUM(D30:D33)</f>
        <v>12.64482506804753</v>
      </c>
      <c r="E10" s="182">
        <f t="shared" si="2"/>
        <v>0.11495054106087771</v>
      </c>
      <c r="F10" s="182">
        <f t="shared" si="2"/>
        <v>5.20248290513178</v>
      </c>
      <c r="G10" s="182">
        <f t="shared" si="2"/>
        <v>8.08401380867026</v>
      </c>
      <c r="H10" s="182">
        <f t="shared" si="2"/>
        <v>0.09828719378609807</v>
      </c>
      <c r="I10" s="182">
        <f t="shared" si="2"/>
        <v>-2.2923720374427305</v>
      </c>
      <c r="J10" s="182">
        <f t="shared" si="2"/>
        <v>13.44503087034456</v>
      </c>
      <c r="K10" s="182">
        <f t="shared" si="2"/>
        <v>15.73740290778729</v>
      </c>
      <c r="L10" s="182">
        <f t="shared" si="2"/>
        <v>-4.470348358154297E-14</v>
      </c>
    </row>
    <row r="11" spans="1:12" ht="12.75" hidden="1">
      <c r="A11" s="32">
        <v>1998</v>
      </c>
      <c r="B11" s="182">
        <f>SUM(B34:B37)</f>
        <v>26.154052977494565</v>
      </c>
      <c r="C11" s="182">
        <f>SUM(C34:C37)</f>
        <v>28.974407488548096</v>
      </c>
      <c r="D11" s="182">
        <f aca="true" t="shared" si="3" ref="D11:L11">SUM(D34:D37)</f>
        <v>14.2023169355374</v>
      </c>
      <c r="E11" s="182">
        <f t="shared" si="3"/>
        <v>0.1706499369315541</v>
      </c>
      <c r="F11" s="182">
        <f t="shared" si="3"/>
        <v>5.8196906326761</v>
      </c>
      <c r="G11" s="182">
        <f t="shared" si="3"/>
        <v>9.35318329682002</v>
      </c>
      <c r="H11" s="182">
        <f t="shared" si="3"/>
        <v>-0.5714333134169823</v>
      </c>
      <c r="I11" s="182">
        <f t="shared" si="3"/>
        <v>-2.82035451105358</v>
      </c>
      <c r="J11" s="182">
        <f t="shared" si="3"/>
        <v>15.48453163380468</v>
      </c>
      <c r="K11" s="182">
        <f t="shared" si="3"/>
        <v>18.304886144858262</v>
      </c>
      <c r="L11" s="182">
        <f t="shared" si="3"/>
        <v>5.0291419029235844E-14</v>
      </c>
    </row>
    <row r="12" spans="1:12" ht="12.75" hidden="1">
      <c r="A12" s="32">
        <v>1999</v>
      </c>
      <c r="B12" s="182">
        <f>SUM(B38:B41)</f>
        <v>28.087465976233155</v>
      </c>
      <c r="C12" s="182">
        <f>SUM(C38:C41)</f>
        <v>29.32543318064131</v>
      </c>
      <c r="D12" s="182">
        <f aca="true" t="shared" si="4" ref="D12:L12">SUM(D38:D41)</f>
        <v>15.590652592445071</v>
      </c>
      <c r="E12" s="182">
        <f t="shared" si="4"/>
        <v>0.26123614153887015</v>
      </c>
      <c r="F12" s="182">
        <f t="shared" si="4"/>
        <v>5.66016065856735</v>
      </c>
      <c r="G12" s="182">
        <f t="shared" si="4"/>
        <v>8.291575383389759</v>
      </c>
      <c r="H12" s="182">
        <f t="shared" si="4"/>
        <v>-0.47819159529974076</v>
      </c>
      <c r="I12" s="182">
        <f t="shared" si="4"/>
        <v>-1.2379672044081698</v>
      </c>
      <c r="J12" s="182">
        <f t="shared" si="4"/>
        <v>17.192458341631802</v>
      </c>
      <c r="K12" s="182">
        <f t="shared" si="4"/>
        <v>18.43042554603997</v>
      </c>
      <c r="L12" s="182">
        <f t="shared" si="4"/>
        <v>1.024454832077026E-14</v>
      </c>
    </row>
    <row r="13" spans="1:12" ht="12.75" hidden="1">
      <c r="A13" s="32">
        <v>2000</v>
      </c>
      <c r="B13" s="182">
        <f>SUM(B42:B45)</f>
        <v>31.15179579101108</v>
      </c>
      <c r="C13" s="182">
        <f>SUM(C42:C45)</f>
        <v>31.926442275775074</v>
      </c>
      <c r="D13" s="182">
        <f aca="true" t="shared" si="5" ref="D13:L13">SUM(D42:D45)</f>
        <v>17.26236473478059</v>
      </c>
      <c r="E13" s="182">
        <f t="shared" si="5"/>
        <v>0.28443869083183965</v>
      </c>
      <c r="F13" s="182">
        <f t="shared" si="5"/>
        <v>6.27919405164974</v>
      </c>
      <c r="G13" s="182">
        <f t="shared" si="5"/>
        <v>8.04212308305118</v>
      </c>
      <c r="H13" s="182">
        <f t="shared" si="5"/>
        <v>0.05832171546172743</v>
      </c>
      <c r="I13" s="182">
        <f t="shared" si="5"/>
        <v>-0.7746464847639799</v>
      </c>
      <c r="J13" s="182">
        <f t="shared" si="5"/>
        <v>21.963785434508402</v>
      </c>
      <c r="K13" s="182">
        <f t="shared" si="5"/>
        <v>22.73843191927238</v>
      </c>
      <c r="L13" s="182">
        <f t="shared" si="5"/>
        <v>-2.0489096641540527E-14</v>
      </c>
    </row>
    <row r="14" spans="1:12" ht="12.75" hidden="1">
      <c r="A14" s="32">
        <v>2001</v>
      </c>
      <c r="B14" s="182">
        <f>SUM(B46:B49)</f>
        <v>33.8552413197902</v>
      </c>
      <c r="C14" s="182">
        <f>SUM(C46:C49)</f>
        <v>36.56499369315543</v>
      </c>
      <c r="D14" s="182">
        <f aca="true" t="shared" si="6" ref="D14:L14">SUM(D46:D49)</f>
        <v>19.275177587465983</v>
      </c>
      <c r="E14" s="182">
        <f t="shared" si="6"/>
        <v>0.2785965611100047</v>
      </c>
      <c r="F14" s="182">
        <f t="shared" si="6"/>
        <v>6.9919338777136</v>
      </c>
      <c r="G14" s="182">
        <f t="shared" si="6"/>
        <v>9.660326628161728</v>
      </c>
      <c r="H14" s="182">
        <f t="shared" si="6"/>
        <v>0.35895903870411006</v>
      </c>
      <c r="I14" s="182">
        <f t="shared" si="6"/>
        <v>-2.7097523733651983</v>
      </c>
      <c r="J14" s="182">
        <f t="shared" si="6"/>
        <v>24.635895903870413</v>
      </c>
      <c r="K14" s="182">
        <f t="shared" si="6"/>
        <v>27.34564827723561</v>
      </c>
      <c r="L14" s="182">
        <f t="shared" si="6"/>
        <v>-3.4458935260772703E-14</v>
      </c>
    </row>
    <row r="15" spans="1:12" ht="12.75" hidden="1">
      <c r="A15" s="32">
        <v>2002</v>
      </c>
      <c r="B15" s="182">
        <f>SUM(B50:B53)</f>
        <v>36.78028945097256</v>
      </c>
      <c r="C15" s="182">
        <f>SUM(C50:C53)</f>
        <v>39.42969527982474</v>
      </c>
      <c r="D15" s="182">
        <f aca="true" t="shared" si="7" ref="D15:L15">SUM(D50:D53)</f>
        <v>20.95578570005975</v>
      </c>
      <c r="E15" s="182">
        <f t="shared" si="7"/>
        <v>0.30362477594104764</v>
      </c>
      <c r="F15" s="182">
        <f t="shared" si="7"/>
        <v>7.46584345747859</v>
      </c>
      <c r="G15" s="182">
        <f t="shared" si="7"/>
        <v>10.0737236938193</v>
      </c>
      <c r="H15" s="182">
        <f t="shared" si="7"/>
        <v>0.6307176525260563</v>
      </c>
      <c r="I15" s="182">
        <f t="shared" si="7"/>
        <v>-2.6494058288521494</v>
      </c>
      <c r="J15" s="182">
        <f t="shared" si="7"/>
        <v>26.1763592909779</v>
      </c>
      <c r="K15" s="182">
        <f t="shared" si="7"/>
        <v>28.825765119830052</v>
      </c>
      <c r="L15" s="182">
        <f t="shared" si="7"/>
        <v>-2.980232238769532E-14</v>
      </c>
    </row>
    <row r="16" spans="1:12" ht="12.75" hidden="1">
      <c r="A16" s="32">
        <v>2003</v>
      </c>
      <c r="B16" s="182">
        <f>SUM(B54:B57)</f>
        <v>40.5825532762398</v>
      </c>
      <c r="C16" s="182">
        <f>SUM(C54:C57)</f>
        <v>41.325599150235675</v>
      </c>
      <c r="D16" s="182">
        <f aca="true" t="shared" si="8" ref="D16:L16">SUM(D54:D57)</f>
        <v>22.68681537542323</v>
      </c>
      <c r="E16" s="182">
        <f t="shared" si="8"/>
        <v>0.35537409546571086</v>
      </c>
      <c r="F16" s="182">
        <f t="shared" si="8"/>
        <v>8.290712341499031</v>
      </c>
      <c r="G16" s="182">
        <f t="shared" si="8"/>
        <v>10.050521144526321</v>
      </c>
      <c r="H16" s="182">
        <f t="shared" si="8"/>
        <v>-0.05782380667861742</v>
      </c>
      <c r="I16" s="182">
        <f t="shared" si="8"/>
        <v>-0.7430458739958908</v>
      </c>
      <c r="J16" s="182">
        <f t="shared" si="8"/>
        <v>30.80223063134833</v>
      </c>
      <c r="K16" s="182">
        <f t="shared" si="8"/>
        <v>31.54527650534422</v>
      </c>
      <c r="L16" s="182">
        <f t="shared" si="8"/>
        <v>1.4901161193847656E-14</v>
      </c>
    </row>
    <row r="17" spans="1:12" ht="12.75" hidden="1">
      <c r="A17" s="32">
        <v>2004</v>
      </c>
      <c r="B17" s="182">
        <f>SUM(B58:B61)</f>
        <v>45.12822810861053</v>
      </c>
      <c r="C17" s="182">
        <f>SUM(C58:C61)</f>
        <v>46.346112992099854</v>
      </c>
      <c r="D17" s="182">
        <f aca="true" t="shared" si="9" ref="D17:L17">SUM(D58:D61)</f>
        <v>25.38425280488615</v>
      </c>
      <c r="E17" s="182">
        <f t="shared" si="9"/>
        <v>0.48154418110602204</v>
      </c>
      <c r="F17" s="182">
        <f t="shared" si="9"/>
        <v>8.58354909380601</v>
      </c>
      <c r="G17" s="182">
        <f t="shared" si="9"/>
        <v>10.83595565292439</v>
      </c>
      <c r="H17" s="182">
        <f t="shared" si="9"/>
        <v>1.060811259377282</v>
      </c>
      <c r="I17" s="182">
        <f t="shared" si="9"/>
        <v>-1.2178848834893432</v>
      </c>
      <c r="J17" s="182">
        <f t="shared" si="9"/>
        <v>33.66527252207396</v>
      </c>
      <c r="K17" s="182">
        <f t="shared" si="9"/>
        <v>34.8831574055633</v>
      </c>
      <c r="L17" s="182">
        <f t="shared" si="9"/>
        <v>3.166496753692627E-14</v>
      </c>
    </row>
    <row r="18" spans="1:12" ht="12.75">
      <c r="A18" s="32">
        <v>2005</v>
      </c>
      <c r="B18" s="189">
        <v>49.27999070570276</v>
      </c>
      <c r="C18" s="189">
        <v>51.541724756024685</v>
      </c>
      <c r="D18" s="189">
        <v>27.75078005709354</v>
      </c>
      <c r="E18" s="189">
        <v>0.51609905065392</v>
      </c>
      <c r="F18" s="189">
        <v>9.03581623846511</v>
      </c>
      <c r="G18" s="189">
        <v>13.08945761136559</v>
      </c>
      <c r="H18" s="189">
        <v>1.149571798446523</v>
      </c>
      <c r="I18" s="189">
        <v>-2.261734050321959</v>
      </c>
      <c r="J18" s="189">
        <v>37.60303392418511</v>
      </c>
      <c r="K18" s="189">
        <v>39.86476797450707</v>
      </c>
      <c r="L18" s="189">
        <v>4.284083843231202E-14</v>
      </c>
    </row>
    <row r="19" spans="1:12" ht="12.75">
      <c r="A19" s="32">
        <v>2006</v>
      </c>
      <c r="B19" s="189">
        <v>55.04554205669528</v>
      </c>
      <c r="C19" s="189">
        <v>57.22442408550753</v>
      </c>
      <c r="D19" s="189">
        <v>30.81574055633008</v>
      </c>
      <c r="E19" s="189">
        <v>0.5899555201487081</v>
      </c>
      <c r="F19" s="189">
        <v>10.40954657106818</v>
      </c>
      <c r="G19" s="189">
        <v>14.588826926906993</v>
      </c>
      <c r="H19" s="189">
        <v>0.820354511053575</v>
      </c>
      <c r="I19" s="189">
        <v>-2.1788820288123025</v>
      </c>
      <c r="J19" s="189">
        <v>46.470656575715296</v>
      </c>
      <c r="K19" s="189">
        <v>48.649538604527606</v>
      </c>
      <c r="L19" s="189">
        <v>5.401670932769776E-14</v>
      </c>
    </row>
    <row r="20" spans="1:12" ht="12.75">
      <c r="A20" s="174">
        <v>2007</v>
      </c>
      <c r="B20" s="189">
        <v>61.54706897696329</v>
      </c>
      <c r="C20" s="189">
        <v>62.19186085109207</v>
      </c>
      <c r="D20" s="189">
        <v>33.86028679545906</v>
      </c>
      <c r="E20" s="189">
        <v>0.5964947221668999</v>
      </c>
      <c r="F20" s="189">
        <v>10.639680010622058</v>
      </c>
      <c r="G20" s="189">
        <v>16.09646152824802</v>
      </c>
      <c r="H20" s="189">
        <v>0.9989377945960298</v>
      </c>
      <c r="I20" s="189">
        <v>-0.644791874128597</v>
      </c>
      <c r="J20" s="189">
        <v>53.3727677089558</v>
      </c>
      <c r="K20" s="189">
        <v>54.0175595830844</v>
      </c>
      <c r="L20" s="189">
        <v>-1.8440186977386476E-13</v>
      </c>
    </row>
    <row r="21" spans="1:12" ht="12.75">
      <c r="A21" s="186">
        <v>2008</v>
      </c>
      <c r="B21" s="190">
        <v>67.22103830578239</v>
      </c>
      <c r="C21" s="190">
        <v>68.73368518887337</v>
      </c>
      <c r="D21" s="190">
        <v>37.554902741817685</v>
      </c>
      <c r="E21" s="190">
        <v>0.6300205802297019</v>
      </c>
      <c r="F21" s="190">
        <v>11.69129655447122</v>
      </c>
      <c r="G21" s="190">
        <v>16.7156276970059</v>
      </c>
      <c r="H21" s="190">
        <v>2.141837615348868</v>
      </c>
      <c r="I21" s="190">
        <v>-1.5126468830909001</v>
      </c>
      <c r="J21" s="190">
        <v>55.8147115448451</v>
      </c>
      <c r="K21" s="190">
        <v>57.327358427936</v>
      </c>
      <c r="L21" s="190">
        <v>-7.078051567077637E-14</v>
      </c>
    </row>
    <row r="22" spans="1:12" ht="12.75" hidden="1">
      <c r="A22" s="32" t="s">
        <v>131</v>
      </c>
      <c r="B22" s="188">
        <v>4.4663745601806175</v>
      </c>
      <c r="C22" s="189">
        <v>4.278496979353378</v>
      </c>
      <c r="D22" s="189">
        <v>2.2977162583814597</v>
      </c>
      <c r="E22" s="189">
        <v>0.034488481710150704</v>
      </c>
      <c r="F22" s="189">
        <v>0.9539932284405501</v>
      </c>
      <c r="G22" s="189">
        <v>0.968100643962026</v>
      </c>
      <c r="H22" s="189">
        <v>0.024198366859191398</v>
      </c>
      <c r="I22" s="189">
        <v>0.18787758082719008</v>
      </c>
      <c r="J22" s="189">
        <v>2.63367191130585</v>
      </c>
      <c r="K22" s="189">
        <v>2.44579433047866</v>
      </c>
      <c r="L22" s="189">
        <v>4.8428773880004886E-14</v>
      </c>
    </row>
    <row r="23" spans="1:12" ht="12.75" hidden="1">
      <c r="A23" s="32" t="s">
        <v>132</v>
      </c>
      <c r="B23" s="188">
        <v>5.189935603797377</v>
      </c>
      <c r="C23" s="189">
        <v>4.965279160857738</v>
      </c>
      <c r="D23" s="189">
        <v>2.46763592909779</v>
      </c>
      <c r="E23" s="189">
        <v>0.0345216756290248</v>
      </c>
      <c r="F23" s="189">
        <v>1.0571931222200102</v>
      </c>
      <c r="G23" s="189">
        <v>1.24068910575583</v>
      </c>
      <c r="H23" s="189">
        <v>0.165239328155082</v>
      </c>
      <c r="I23" s="189">
        <v>0.2246564429396498</v>
      </c>
      <c r="J23" s="189">
        <v>2.9331142534687595</v>
      </c>
      <c r="K23" s="189">
        <v>2.70845781052911</v>
      </c>
      <c r="L23" s="189">
        <v>-1.1175870895385742E-14</v>
      </c>
    </row>
    <row r="24" spans="1:12" ht="12.75" hidden="1">
      <c r="A24" s="32" t="s">
        <v>133</v>
      </c>
      <c r="B24" s="188">
        <v>4.958076080462013</v>
      </c>
      <c r="C24" s="189">
        <v>4.735909181437967</v>
      </c>
      <c r="D24" s="189">
        <v>2.49495452433114</v>
      </c>
      <c r="E24" s="189">
        <v>0.034488481710150704</v>
      </c>
      <c r="F24" s="189">
        <v>1.01042289052646</v>
      </c>
      <c r="G24" s="189">
        <v>1.2716590320653303</v>
      </c>
      <c r="H24" s="189">
        <v>-0.0756157471951139</v>
      </c>
      <c r="I24" s="189">
        <v>0.22216689902410006</v>
      </c>
      <c r="J24" s="189">
        <v>2.83283542455022</v>
      </c>
      <c r="K24" s="189">
        <v>2.61066852552612</v>
      </c>
      <c r="L24" s="189">
        <v>-5.4016709327697754E-14</v>
      </c>
    </row>
    <row r="25" spans="1:12" ht="12.75" hidden="1">
      <c r="A25" s="32" t="s">
        <v>134</v>
      </c>
      <c r="B25" s="188">
        <v>4.694416782845386</v>
      </c>
      <c r="C25" s="189">
        <v>4.889862577175867</v>
      </c>
      <c r="D25" s="189">
        <v>2.5862709951536904</v>
      </c>
      <c r="E25" s="189">
        <v>0.034422093872402595</v>
      </c>
      <c r="F25" s="189">
        <v>1.1610568943769501</v>
      </c>
      <c r="G25" s="189">
        <v>1.30770762796256</v>
      </c>
      <c r="H25" s="189">
        <v>-0.199595034189736</v>
      </c>
      <c r="I25" s="189">
        <v>-0.19544579433048007</v>
      </c>
      <c r="J25" s="189">
        <v>2.75924450640643</v>
      </c>
      <c r="K25" s="189">
        <v>2.9546903007369103</v>
      </c>
      <c r="L25" s="189">
        <v>0</v>
      </c>
    </row>
    <row r="26" spans="1:12" ht="12.75" hidden="1">
      <c r="A26" s="32" t="s">
        <v>135</v>
      </c>
      <c r="B26" s="188">
        <v>5.011883422956908</v>
      </c>
      <c r="C26" s="189">
        <v>5.672541990307371</v>
      </c>
      <c r="D26" s="189">
        <v>2.6228506937529006</v>
      </c>
      <c r="E26" s="189">
        <v>0.0342893181969063</v>
      </c>
      <c r="F26" s="189">
        <v>1.25453096992631</v>
      </c>
      <c r="G26" s="189">
        <v>1.3801367589457603</v>
      </c>
      <c r="H26" s="189">
        <v>0.380734249485494</v>
      </c>
      <c r="I26" s="189">
        <v>-0.6606585673504602</v>
      </c>
      <c r="J26" s="189">
        <v>2.53867091548828</v>
      </c>
      <c r="K26" s="189">
        <v>3.19932948283874</v>
      </c>
      <c r="L26" s="189">
        <v>0</v>
      </c>
    </row>
    <row r="27" spans="1:12" ht="12.75" hidden="1">
      <c r="A27" s="32" t="s">
        <v>136</v>
      </c>
      <c r="B27" s="188">
        <v>5.372933678550062</v>
      </c>
      <c r="C27" s="189">
        <v>5.756323441545511</v>
      </c>
      <c r="D27" s="189">
        <v>2.84086835291775</v>
      </c>
      <c r="E27" s="189">
        <v>0.03359224590055101</v>
      </c>
      <c r="F27" s="189">
        <v>1.20467370377747</v>
      </c>
      <c r="G27" s="189">
        <v>1.4664409480183198</v>
      </c>
      <c r="H27" s="189">
        <v>0.21074819093142103</v>
      </c>
      <c r="I27" s="189">
        <v>-0.38338976299542005</v>
      </c>
      <c r="J27" s="189">
        <v>2.87764721503021</v>
      </c>
      <c r="K27" s="189">
        <v>3.26103697802563</v>
      </c>
      <c r="L27" s="189">
        <v>-2.980232238769531E-14</v>
      </c>
    </row>
    <row r="28" spans="1:12" ht="12.75" hidden="1">
      <c r="A28" s="32" t="s">
        <v>137</v>
      </c>
      <c r="B28" s="188">
        <v>5.629688641040936</v>
      </c>
      <c r="C28" s="189">
        <v>5.970988514904072</v>
      </c>
      <c r="D28" s="189">
        <v>2.86500033193919</v>
      </c>
      <c r="E28" s="189">
        <v>0.0323640709022107</v>
      </c>
      <c r="F28" s="189">
        <v>1.25131115979553</v>
      </c>
      <c r="G28" s="189">
        <v>1.68781119298944</v>
      </c>
      <c r="H28" s="189">
        <v>0.13450175927770003</v>
      </c>
      <c r="I28" s="189">
        <v>-0.34129987386310984</v>
      </c>
      <c r="J28" s="189">
        <v>3.0026887074288</v>
      </c>
      <c r="K28" s="189">
        <v>3.3439885812919097</v>
      </c>
      <c r="L28" s="189">
        <v>-2.4214386940002443E-14</v>
      </c>
    </row>
    <row r="29" spans="1:12" ht="12.75" hidden="1">
      <c r="A29" s="32" t="s">
        <v>138</v>
      </c>
      <c r="B29" s="188">
        <v>5.500298745269876</v>
      </c>
      <c r="C29" s="189">
        <v>6.427670450773419</v>
      </c>
      <c r="D29" s="189">
        <v>2.8888003717718904</v>
      </c>
      <c r="E29" s="189">
        <v>0.0305715992830114</v>
      </c>
      <c r="F29" s="189">
        <v>1.43500630684459</v>
      </c>
      <c r="G29" s="189">
        <v>2.2984465245966903</v>
      </c>
      <c r="H29" s="189">
        <v>-0.22515435172276402</v>
      </c>
      <c r="I29" s="189">
        <v>-0.92737170550355</v>
      </c>
      <c r="J29" s="189">
        <v>3.05872004248822</v>
      </c>
      <c r="K29" s="189">
        <v>3.9860917479917704</v>
      </c>
      <c r="L29" s="189">
        <v>7.450580596923828E-15</v>
      </c>
    </row>
    <row r="30" spans="1:12" ht="12.75" hidden="1">
      <c r="A30" s="32" t="s">
        <v>139</v>
      </c>
      <c r="B30" s="188">
        <v>5.579267078271227</v>
      </c>
      <c r="C30" s="189">
        <v>6.216291575383389</v>
      </c>
      <c r="D30" s="189">
        <v>2.9738763858461104</v>
      </c>
      <c r="E30" s="189">
        <v>0.0283144127995751</v>
      </c>
      <c r="F30" s="189">
        <v>1.13416982008896</v>
      </c>
      <c r="G30" s="189">
        <v>1.86516630153356</v>
      </c>
      <c r="H30" s="189">
        <v>0.21476465511518303</v>
      </c>
      <c r="I30" s="189">
        <v>-0.6370244971121304</v>
      </c>
      <c r="J30" s="189">
        <v>3.0892916417712297</v>
      </c>
      <c r="K30" s="189">
        <v>3.72631613888336</v>
      </c>
      <c r="L30" s="189">
        <v>-2.980232238769531E-14</v>
      </c>
    </row>
    <row r="31" spans="1:12" ht="12.75" hidden="1">
      <c r="A31" s="32" t="s">
        <v>140</v>
      </c>
      <c r="B31" s="188">
        <v>6.006605589855979</v>
      </c>
      <c r="C31" s="189">
        <v>6.654185753170016</v>
      </c>
      <c r="D31" s="189">
        <v>3.25227378344287</v>
      </c>
      <c r="E31" s="189">
        <v>0.027550952665471702</v>
      </c>
      <c r="F31" s="189">
        <v>1.26714465909845</v>
      </c>
      <c r="G31" s="189">
        <v>1.9705569939587102</v>
      </c>
      <c r="H31" s="189">
        <v>0.136659364004514</v>
      </c>
      <c r="I31" s="189">
        <v>-0.6475801633140799</v>
      </c>
      <c r="J31" s="189">
        <v>3.4933612162251904</v>
      </c>
      <c r="K31" s="189">
        <v>4.14094137953927</v>
      </c>
      <c r="L31" s="189">
        <v>4.377216100692749E-14</v>
      </c>
    </row>
    <row r="32" spans="1:12" ht="12.75" hidden="1">
      <c r="A32" s="32" t="s">
        <v>141</v>
      </c>
      <c r="B32" s="188">
        <v>6.245701387505785</v>
      </c>
      <c r="C32" s="189">
        <v>6.727278762530706</v>
      </c>
      <c r="D32" s="189">
        <v>3.19750381730067</v>
      </c>
      <c r="E32" s="189">
        <v>0.0283476067184492</v>
      </c>
      <c r="F32" s="189">
        <v>1.3208856137555602</v>
      </c>
      <c r="G32" s="189">
        <v>1.86075151032331</v>
      </c>
      <c r="H32" s="189">
        <v>0.31979021443271605</v>
      </c>
      <c r="I32" s="189">
        <v>-0.48157737502489006</v>
      </c>
      <c r="J32" s="189">
        <v>3.34571466507336</v>
      </c>
      <c r="K32" s="189">
        <v>3.82729204009825</v>
      </c>
      <c r="L32" s="189">
        <v>-2.8870999813079835E-14</v>
      </c>
    </row>
    <row r="33" spans="1:12" ht="12.75" hidden="1">
      <c r="A33" s="32" t="s">
        <v>142</v>
      </c>
      <c r="B33" s="188">
        <v>6.020613423620778</v>
      </c>
      <c r="C33" s="189">
        <v>6.546803425612437</v>
      </c>
      <c r="D33" s="189">
        <v>3.22117108145788</v>
      </c>
      <c r="E33" s="189">
        <v>0.0307375688773817</v>
      </c>
      <c r="F33" s="189">
        <v>1.48028281218881</v>
      </c>
      <c r="G33" s="189">
        <v>2.3875390028546803</v>
      </c>
      <c r="H33" s="189">
        <v>-0.572927039766315</v>
      </c>
      <c r="I33" s="189">
        <v>-0.5261900019916301</v>
      </c>
      <c r="J33" s="189">
        <v>3.51666334727478</v>
      </c>
      <c r="K33" s="189">
        <v>4.0428533492664105</v>
      </c>
      <c r="L33" s="189">
        <v>-2.980232238769531E-14</v>
      </c>
    </row>
    <row r="34" spans="1:12" ht="12.75" hidden="1">
      <c r="A34" s="32" t="s">
        <v>143</v>
      </c>
      <c r="B34" s="188">
        <v>6.064396202615676</v>
      </c>
      <c r="C34" s="189">
        <v>6.721237469295626</v>
      </c>
      <c r="D34" s="189">
        <v>3.3219810130783998</v>
      </c>
      <c r="E34" s="189">
        <v>0.034621257385646906</v>
      </c>
      <c r="F34" s="189">
        <v>1.2387306645422602</v>
      </c>
      <c r="G34" s="189">
        <v>2.06691894045011</v>
      </c>
      <c r="H34" s="189">
        <v>0.0589855938392087</v>
      </c>
      <c r="I34" s="189">
        <v>-0.6568412666799398</v>
      </c>
      <c r="J34" s="189">
        <v>3.50899555201487</v>
      </c>
      <c r="K34" s="189">
        <v>4.16583681869481</v>
      </c>
      <c r="L34" s="189">
        <v>-1.1175870895385742E-14</v>
      </c>
    </row>
    <row r="35" spans="1:12" ht="12.75" hidden="1">
      <c r="A35" s="32" t="s">
        <v>144</v>
      </c>
      <c r="B35" s="188">
        <v>6.605988182964905</v>
      </c>
      <c r="C35" s="189">
        <v>7.450242315607781</v>
      </c>
      <c r="D35" s="189">
        <v>3.64193719710549</v>
      </c>
      <c r="E35" s="189">
        <v>0.0394011817035119</v>
      </c>
      <c r="F35" s="189">
        <v>1.41074155214765</v>
      </c>
      <c r="G35" s="189">
        <v>2.27408218814313</v>
      </c>
      <c r="H35" s="189">
        <v>0.08408019650799971</v>
      </c>
      <c r="I35" s="189">
        <v>-0.8442541326429006</v>
      </c>
      <c r="J35" s="189">
        <v>3.79336785500896</v>
      </c>
      <c r="K35" s="189">
        <v>4.637621987651861</v>
      </c>
      <c r="L35" s="189">
        <v>2.3283064365386964E-14</v>
      </c>
    </row>
    <row r="36" spans="1:12" ht="12.75" hidden="1">
      <c r="A36" s="32" t="s">
        <v>145</v>
      </c>
      <c r="B36" s="188">
        <v>6.746332071964414</v>
      </c>
      <c r="C36" s="189">
        <v>7.296853216490733</v>
      </c>
      <c r="D36" s="189">
        <v>3.6609905065392</v>
      </c>
      <c r="E36" s="189">
        <v>0.0450773418309766</v>
      </c>
      <c r="F36" s="189">
        <v>1.4956847905463702</v>
      </c>
      <c r="G36" s="189">
        <v>2.15199495452433</v>
      </c>
      <c r="H36" s="189">
        <v>-0.0568943769501427</v>
      </c>
      <c r="I36" s="189">
        <v>-0.5505211445263298</v>
      </c>
      <c r="J36" s="189">
        <v>3.95173604195711</v>
      </c>
      <c r="K36" s="189">
        <v>4.5022571864834395</v>
      </c>
      <c r="L36" s="189">
        <v>9.313225746154786E-15</v>
      </c>
    </row>
    <row r="37" spans="1:12" ht="12.75" hidden="1">
      <c r="A37" s="32" t="s">
        <v>146</v>
      </c>
      <c r="B37" s="188">
        <v>6.7373365199495705</v>
      </c>
      <c r="C37" s="189">
        <v>7.506074487153951</v>
      </c>
      <c r="D37" s="189">
        <v>3.5774082188143104</v>
      </c>
      <c r="E37" s="189">
        <v>0.0515501560114187</v>
      </c>
      <c r="F37" s="189">
        <v>1.67453362543982</v>
      </c>
      <c r="G37" s="189">
        <v>2.86018721370245</v>
      </c>
      <c r="H37" s="189">
        <v>-0.657604726814048</v>
      </c>
      <c r="I37" s="189">
        <v>-0.7687379672044097</v>
      </c>
      <c r="J37" s="189">
        <v>4.230432184823741</v>
      </c>
      <c r="K37" s="189">
        <v>4.99917015202815</v>
      </c>
      <c r="L37" s="189">
        <v>2.8870999813079835E-14</v>
      </c>
    </row>
    <row r="38" spans="1:12" ht="12.75" hidden="1">
      <c r="A38" s="32" t="s">
        <v>147</v>
      </c>
      <c r="B38" s="188">
        <v>6.608477726880466</v>
      </c>
      <c r="C38" s="189">
        <v>6.9001526920268255</v>
      </c>
      <c r="D38" s="189">
        <v>3.62139016132245</v>
      </c>
      <c r="E38" s="189">
        <v>0.0588860120825865</v>
      </c>
      <c r="F38" s="189">
        <v>1.21463187943969</v>
      </c>
      <c r="G38" s="189">
        <v>1.97298015003651</v>
      </c>
      <c r="H38" s="189">
        <v>0.0322644891455885</v>
      </c>
      <c r="I38" s="189">
        <v>-0.2916749651463898</v>
      </c>
      <c r="J38" s="189">
        <v>3.7761402111133204</v>
      </c>
      <c r="K38" s="189">
        <v>4.06781517625971</v>
      </c>
      <c r="L38" s="189">
        <v>2.980232238769531E-14</v>
      </c>
    </row>
    <row r="39" spans="1:12" ht="12.75" hidden="1">
      <c r="A39" s="32" t="s">
        <v>148</v>
      </c>
      <c r="B39" s="188">
        <v>7.261734050322005</v>
      </c>
      <c r="C39" s="189">
        <v>7.75486290911504</v>
      </c>
      <c r="D39" s="189">
        <v>3.9699595034189703</v>
      </c>
      <c r="E39" s="189">
        <v>0.06439620261568081</v>
      </c>
      <c r="F39" s="189">
        <v>1.3890659231228801</v>
      </c>
      <c r="G39" s="189">
        <v>2.2462988780455397</v>
      </c>
      <c r="H39" s="189">
        <v>0.0851424019119697</v>
      </c>
      <c r="I39" s="189">
        <v>-0.4931288587930696</v>
      </c>
      <c r="J39" s="189">
        <v>4.287558919206</v>
      </c>
      <c r="K39" s="189">
        <v>4.78068777799907</v>
      </c>
      <c r="L39" s="189">
        <v>3.4458935260772703E-14</v>
      </c>
    </row>
    <row r="40" spans="1:12" ht="12.75" hidden="1">
      <c r="A40" s="32" t="s">
        <v>149</v>
      </c>
      <c r="B40" s="188">
        <v>7.205835490938068</v>
      </c>
      <c r="C40" s="189">
        <v>7.321748655646294</v>
      </c>
      <c r="D40" s="189">
        <v>3.99163513244374</v>
      </c>
      <c r="E40" s="189">
        <v>0.06804753369182771</v>
      </c>
      <c r="F40" s="189">
        <v>1.4014140609440402</v>
      </c>
      <c r="G40" s="189">
        <v>1.7865631016397798</v>
      </c>
      <c r="H40" s="189">
        <v>0.074088826926907</v>
      </c>
      <c r="I40" s="189">
        <v>-0.11591316470822971</v>
      </c>
      <c r="J40" s="189">
        <v>4.334561508331671</v>
      </c>
      <c r="K40" s="189">
        <v>4.4504746730399</v>
      </c>
      <c r="L40" s="189">
        <v>0</v>
      </c>
    </row>
    <row r="41" spans="1:12" ht="12.75" hidden="1">
      <c r="A41" s="32" t="s">
        <v>150</v>
      </c>
      <c r="B41" s="188">
        <v>7.011418708092615</v>
      </c>
      <c r="C41" s="189">
        <v>7.3486689238531495</v>
      </c>
      <c r="D41" s="189">
        <v>4.00766779525991</v>
      </c>
      <c r="E41" s="189">
        <v>0.0699063931487751</v>
      </c>
      <c r="F41" s="189">
        <v>1.65504879506074</v>
      </c>
      <c r="G41" s="189">
        <v>2.2857332536679302</v>
      </c>
      <c r="H41" s="189">
        <v>-0.6696873132842059</v>
      </c>
      <c r="I41" s="189">
        <v>-0.3372502157604806</v>
      </c>
      <c r="J41" s="189">
        <v>4.79419770298081</v>
      </c>
      <c r="K41" s="189">
        <v>5.131447918741291</v>
      </c>
      <c r="L41" s="189">
        <v>-5.4016709327697754E-14</v>
      </c>
    </row>
    <row r="42" spans="1:12" ht="12.75" hidden="1">
      <c r="A42" s="32" t="s">
        <v>151</v>
      </c>
      <c r="B42" s="188">
        <v>7.016895704706884</v>
      </c>
      <c r="C42" s="189">
        <v>7.139182101838943</v>
      </c>
      <c r="D42" s="189">
        <v>3.99319524663082</v>
      </c>
      <c r="E42" s="189">
        <v>0.0694416782845383</v>
      </c>
      <c r="F42" s="189">
        <v>1.2641572063997901</v>
      </c>
      <c r="G42" s="189">
        <v>1.63576312819491</v>
      </c>
      <c r="H42" s="189">
        <v>0.176624842328885</v>
      </c>
      <c r="I42" s="189">
        <v>-0.12228639713204001</v>
      </c>
      <c r="J42" s="189">
        <v>4.82905131779858</v>
      </c>
      <c r="K42" s="189">
        <v>4.95133771493062</v>
      </c>
      <c r="L42" s="189">
        <v>-2.0489096641540527E-14</v>
      </c>
    </row>
    <row r="43" spans="1:12" ht="12.75" hidden="1">
      <c r="A43" s="32" t="s">
        <v>152</v>
      </c>
      <c r="B43" s="188">
        <v>7.916118967005199</v>
      </c>
      <c r="C43" s="189">
        <v>7.841167098187614</v>
      </c>
      <c r="D43" s="189">
        <v>4.32380667861648</v>
      </c>
      <c r="E43" s="189">
        <v>0.07126734382261171</v>
      </c>
      <c r="F43" s="189">
        <v>1.4551550156011401</v>
      </c>
      <c r="G43" s="189">
        <v>1.88747261501693</v>
      </c>
      <c r="H43" s="189">
        <v>0.10346544513045201</v>
      </c>
      <c r="I43" s="189">
        <v>0.07495186881763023</v>
      </c>
      <c r="J43" s="189">
        <v>5.44994357033791</v>
      </c>
      <c r="K43" s="189">
        <v>5.37499170152028</v>
      </c>
      <c r="L43" s="189">
        <v>-4.563480615615845E-14</v>
      </c>
    </row>
    <row r="44" spans="1:12" ht="12.75" hidden="1">
      <c r="A44" s="32" t="s">
        <v>153</v>
      </c>
      <c r="B44" s="188">
        <v>8.054471220872342</v>
      </c>
      <c r="C44" s="189">
        <v>8.00129456283609</v>
      </c>
      <c r="D44" s="189">
        <v>4.384883489344749</v>
      </c>
      <c r="E44" s="189">
        <v>0.07216357963221141</v>
      </c>
      <c r="F44" s="189">
        <v>1.53681205603134</v>
      </c>
      <c r="G44" s="189">
        <v>1.9720507203080402</v>
      </c>
      <c r="H44" s="189">
        <v>0.0353847175197504</v>
      </c>
      <c r="I44" s="189">
        <v>0.05317665803624969</v>
      </c>
      <c r="J44" s="189">
        <v>5.56101042289053</v>
      </c>
      <c r="K44" s="189">
        <v>5.50783376485428</v>
      </c>
      <c r="L44" s="189">
        <v>0</v>
      </c>
    </row>
    <row r="45" spans="1:12" ht="12.75" hidden="1">
      <c r="A45" s="32" t="s">
        <v>154</v>
      </c>
      <c r="B45" s="188">
        <v>8.164309898426655</v>
      </c>
      <c r="C45" s="189">
        <v>8.94479851291243</v>
      </c>
      <c r="D45" s="189">
        <v>4.5604793201885405</v>
      </c>
      <c r="E45" s="189">
        <v>0.0715660890924782</v>
      </c>
      <c r="F45" s="189">
        <v>2.02306977361747</v>
      </c>
      <c r="G45" s="189">
        <v>2.5468366195313</v>
      </c>
      <c r="H45" s="189">
        <v>-0.25715328951736</v>
      </c>
      <c r="I45" s="189">
        <v>-0.7804886144858199</v>
      </c>
      <c r="J45" s="189">
        <v>6.12378012348138</v>
      </c>
      <c r="K45" s="189">
        <v>6.904268737967199</v>
      </c>
      <c r="L45" s="189">
        <v>4.563480615615845E-14</v>
      </c>
    </row>
    <row r="46" spans="1:12" ht="12.75" hidden="1">
      <c r="A46" s="32" t="s">
        <v>155</v>
      </c>
      <c r="B46" s="188">
        <v>7.64827723561039</v>
      </c>
      <c r="C46" s="189">
        <v>8.159397198433256</v>
      </c>
      <c r="D46" s="189">
        <v>4.4985394675695405</v>
      </c>
      <c r="E46" s="189">
        <v>0.06930890260904199</v>
      </c>
      <c r="F46" s="189">
        <v>1.3683197238266</v>
      </c>
      <c r="G46" s="189">
        <v>2.01785832835425</v>
      </c>
      <c r="H46" s="189">
        <v>0.205370776073823</v>
      </c>
      <c r="I46" s="189">
        <v>-0.5111199628228098</v>
      </c>
      <c r="J46" s="189">
        <v>5.88899953528514</v>
      </c>
      <c r="K46" s="189">
        <v>6.4001194981079506</v>
      </c>
      <c r="L46" s="189">
        <v>-5.681067705154419E-14</v>
      </c>
    </row>
    <row r="47" spans="1:12" ht="12.75" hidden="1">
      <c r="A47" s="32" t="s">
        <v>156</v>
      </c>
      <c r="B47" s="188">
        <v>8.618568678218159</v>
      </c>
      <c r="C47" s="189">
        <v>9.258879373298814</v>
      </c>
      <c r="D47" s="189">
        <v>4.7052711943172</v>
      </c>
      <c r="E47" s="189">
        <v>0.0688109938259311</v>
      </c>
      <c r="F47" s="189">
        <v>1.63572993427604</v>
      </c>
      <c r="G47" s="189">
        <v>2.5923786762265197</v>
      </c>
      <c r="H47" s="189">
        <v>0.256688574653124</v>
      </c>
      <c r="I47" s="189">
        <v>-0.6403106950806593</v>
      </c>
      <c r="J47" s="189">
        <v>6.270563632742481</v>
      </c>
      <c r="K47" s="189">
        <v>6.91087432782314</v>
      </c>
      <c r="L47" s="189">
        <v>0</v>
      </c>
    </row>
    <row r="48" spans="1:12" ht="12.75" hidden="1">
      <c r="A48" s="32" t="s">
        <v>157</v>
      </c>
      <c r="B48" s="188">
        <v>8.682433778131864</v>
      </c>
      <c r="C48" s="189">
        <v>9.18877381663679</v>
      </c>
      <c r="D48" s="189">
        <v>4.91565425214101</v>
      </c>
      <c r="E48" s="189">
        <v>0.069275708690168</v>
      </c>
      <c r="F48" s="189">
        <v>1.7476930226382499</v>
      </c>
      <c r="G48" s="189">
        <v>2.33200557657837</v>
      </c>
      <c r="H48" s="189">
        <v>0.124145256588993</v>
      </c>
      <c r="I48" s="189">
        <v>-0.5063400385049498</v>
      </c>
      <c r="J48" s="189">
        <v>6.148343623448181</v>
      </c>
      <c r="K48" s="189">
        <v>6.65468366195313</v>
      </c>
      <c r="L48" s="189">
        <v>2.2351741790771485E-14</v>
      </c>
    </row>
    <row r="49" spans="1:12" ht="12.75" hidden="1">
      <c r="A49" s="32" t="s">
        <v>158</v>
      </c>
      <c r="B49" s="188">
        <v>8.905961627829791</v>
      </c>
      <c r="C49" s="189">
        <v>9.957943304786564</v>
      </c>
      <c r="D49" s="189">
        <v>5.15571267343823</v>
      </c>
      <c r="E49" s="189">
        <v>0.0712009559848636</v>
      </c>
      <c r="F49" s="189">
        <v>2.2401911969727104</v>
      </c>
      <c r="G49" s="189">
        <v>2.71808404700259</v>
      </c>
      <c r="H49" s="189">
        <v>-0.22724556861183</v>
      </c>
      <c r="I49" s="189">
        <v>-1.0519816769567794</v>
      </c>
      <c r="J49" s="189">
        <v>6.327989112394611</v>
      </c>
      <c r="K49" s="189">
        <v>7.37997078935139</v>
      </c>
      <c r="L49" s="189">
        <v>0</v>
      </c>
    </row>
    <row r="50" spans="1:12" ht="12.75" hidden="1">
      <c r="A50" s="32" t="s">
        <v>159</v>
      </c>
      <c r="B50" s="188">
        <v>8.288820288123187</v>
      </c>
      <c r="C50" s="189">
        <v>8.800238996215892</v>
      </c>
      <c r="D50" s="189">
        <v>4.88667596096395</v>
      </c>
      <c r="E50" s="189">
        <v>0.07252871273982608</v>
      </c>
      <c r="F50" s="189">
        <v>1.49472216689902</v>
      </c>
      <c r="G50" s="189">
        <v>2.12653521874793</v>
      </c>
      <c r="H50" s="189">
        <v>0.21977693686516603</v>
      </c>
      <c r="I50" s="189">
        <v>-0.5114187080926802</v>
      </c>
      <c r="J50" s="189">
        <v>5.787459337449381</v>
      </c>
      <c r="K50" s="189">
        <v>6.29887804554206</v>
      </c>
      <c r="L50" s="189">
        <v>-2.4214386940002443E-14</v>
      </c>
    </row>
    <row r="51" spans="1:12" ht="12.75" hidden="1">
      <c r="A51" s="32" t="s">
        <v>160</v>
      </c>
      <c r="B51" s="188">
        <v>9.11661023700456</v>
      </c>
      <c r="C51" s="189">
        <v>9.785832835424555</v>
      </c>
      <c r="D51" s="189">
        <v>5.16962092544646</v>
      </c>
      <c r="E51" s="189">
        <v>0.07687711611232821</v>
      </c>
      <c r="F51" s="189">
        <v>1.7973179313549799</v>
      </c>
      <c r="G51" s="189">
        <v>2.6138219478191598</v>
      </c>
      <c r="H51" s="189">
        <v>0.12819491469162803</v>
      </c>
      <c r="I51" s="189">
        <v>-0.6692225984199699</v>
      </c>
      <c r="J51" s="189">
        <v>6.49107083582288</v>
      </c>
      <c r="K51" s="189">
        <v>7.160293434242851</v>
      </c>
      <c r="L51" s="189">
        <v>-2.6077032089233398E-14</v>
      </c>
    </row>
    <row r="52" spans="1:12" ht="12.75" hidden="1">
      <c r="A52" s="32" t="s">
        <v>161</v>
      </c>
      <c r="B52" s="188">
        <v>9.584876850561034</v>
      </c>
      <c r="C52" s="189">
        <v>10.050288787094201</v>
      </c>
      <c r="D52" s="189">
        <v>5.30093606851225</v>
      </c>
      <c r="E52" s="189">
        <v>0.077839739759676</v>
      </c>
      <c r="F52" s="189">
        <v>1.8428931819690602</v>
      </c>
      <c r="G52" s="189">
        <v>2.49747726216557</v>
      </c>
      <c r="H52" s="189">
        <v>0.331142534687645</v>
      </c>
      <c r="I52" s="189">
        <v>-0.4654119365332201</v>
      </c>
      <c r="J52" s="189">
        <v>6.82765717320587</v>
      </c>
      <c r="K52" s="189">
        <v>7.293069109739091</v>
      </c>
      <c r="L52" s="189">
        <v>5.5879354476928706E-14</v>
      </c>
    </row>
    <row r="53" spans="1:12" ht="12.75" hidden="1">
      <c r="A53" s="32" t="s">
        <v>162</v>
      </c>
      <c r="B53" s="188">
        <v>9.78998207528378</v>
      </c>
      <c r="C53" s="189">
        <v>10.793334661090094</v>
      </c>
      <c r="D53" s="189">
        <v>5.59855274513709</v>
      </c>
      <c r="E53" s="189">
        <v>0.07637920732921731</v>
      </c>
      <c r="F53" s="189">
        <v>2.33091017725553</v>
      </c>
      <c r="G53" s="189">
        <v>2.83588926508664</v>
      </c>
      <c r="H53" s="189">
        <v>-0.048396733718382795</v>
      </c>
      <c r="I53" s="189">
        <v>-1.0033525858062795</v>
      </c>
      <c r="J53" s="189">
        <v>7.070171944499771</v>
      </c>
      <c r="K53" s="189">
        <v>8.07352453030605</v>
      </c>
      <c r="L53" s="189">
        <v>-3.5390257835388186E-14</v>
      </c>
    </row>
    <row r="54" spans="1:12" ht="12.75" hidden="1">
      <c r="A54" s="32" t="s">
        <v>163</v>
      </c>
      <c r="B54" s="188">
        <v>9.132808869415117</v>
      </c>
      <c r="C54" s="189">
        <v>9.372170218415983</v>
      </c>
      <c r="D54" s="189">
        <v>5.36237801234814</v>
      </c>
      <c r="E54" s="189">
        <v>0.08079399853946762</v>
      </c>
      <c r="F54" s="189">
        <v>1.6289583748257301</v>
      </c>
      <c r="G54" s="189">
        <v>2.1058554072893805</v>
      </c>
      <c r="H54" s="189">
        <v>0.194184425413264</v>
      </c>
      <c r="I54" s="189">
        <v>-0.23936134900086</v>
      </c>
      <c r="J54" s="189">
        <v>6.8326362610369795</v>
      </c>
      <c r="K54" s="189">
        <v>7.071997610037839</v>
      </c>
      <c r="L54" s="189">
        <v>0</v>
      </c>
    </row>
    <row r="55" spans="1:12" ht="12.75" hidden="1">
      <c r="A55" s="32" t="s">
        <v>164</v>
      </c>
      <c r="B55" s="188">
        <v>10.076777534355683</v>
      </c>
      <c r="C55" s="189">
        <v>10.255792338843525</v>
      </c>
      <c r="D55" s="189">
        <v>5.5741552147646605</v>
      </c>
      <c r="E55" s="189">
        <v>0.0881962424483835</v>
      </c>
      <c r="F55" s="189">
        <v>1.88514904069574</v>
      </c>
      <c r="G55" s="189">
        <v>2.6189670052446403</v>
      </c>
      <c r="H55" s="189">
        <v>0.08932483569010159</v>
      </c>
      <c r="I55" s="189">
        <v>-0.17901480448781978</v>
      </c>
      <c r="J55" s="189">
        <v>7.54408152426475</v>
      </c>
      <c r="K55" s="189">
        <v>7.72309632875257</v>
      </c>
      <c r="L55" s="189">
        <v>-2.6077032089233398E-14</v>
      </c>
    </row>
    <row r="56" spans="1:12" ht="12.75" hidden="1">
      <c r="A56" s="32" t="s">
        <v>165</v>
      </c>
      <c r="B56" s="188">
        <v>10.48061475137759</v>
      </c>
      <c r="C56" s="189">
        <v>10.59204673703778</v>
      </c>
      <c r="D56" s="189">
        <v>5.71834959835358</v>
      </c>
      <c r="E56" s="189">
        <v>0.0912832769036713</v>
      </c>
      <c r="F56" s="189">
        <v>1.9705569939587102</v>
      </c>
      <c r="G56" s="189">
        <v>2.5686118303126904</v>
      </c>
      <c r="H56" s="189">
        <v>0.243245037509128</v>
      </c>
      <c r="I56" s="189">
        <v>-0.11143198566022981</v>
      </c>
      <c r="J56" s="189">
        <v>7.937097523733651</v>
      </c>
      <c r="K56" s="189">
        <v>8.04852950939388</v>
      </c>
      <c r="L56" s="189">
        <v>4.0978193283081054E-14</v>
      </c>
    </row>
    <row r="57" spans="1:12" ht="12.75" hidden="1">
      <c r="A57" s="32" t="s">
        <v>166</v>
      </c>
      <c r="B57" s="188">
        <v>10.892352121091411</v>
      </c>
      <c r="C57" s="189">
        <v>11.105589855938387</v>
      </c>
      <c r="D57" s="189">
        <v>6.031932549956849</v>
      </c>
      <c r="E57" s="189">
        <v>0.09510057757418841</v>
      </c>
      <c r="F57" s="189">
        <v>2.80604793201885</v>
      </c>
      <c r="G57" s="189">
        <v>2.7570869016796102</v>
      </c>
      <c r="H57" s="189">
        <v>-0.584578105291111</v>
      </c>
      <c r="I57" s="189">
        <v>-0.21323773484698125</v>
      </c>
      <c r="J57" s="189">
        <v>8.48841532231295</v>
      </c>
      <c r="K57" s="189">
        <v>8.70165305715993</v>
      </c>
      <c r="L57" s="189">
        <v>0</v>
      </c>
    </row>
    <row r="58" spans="1:12" ht="12.75" hidden="1">
      <c r="A58" s="32" t="s">
        <v>167</v>
      </c>
      <c r="B58" s="188">
        <v>10.35799641505674</v>
      </c>
      <c r="C58" s="189">
        <v>10.265119830047137</v>
      </c>
      <c r="D58" s="189">
        <v>6.07305981544181</v>
      </c>
      <c r="E58" s="189">
        <v>0.105755825532762</v>
      </c>
      <c r="F58" s="189">
        <v>1.6662351457213</v>
      </c>
      <c r="G58" s="189">
        <v>2.1532563234415503</v>
      </c>
      <c r="H58" s="189">
        <v>0.26681271990971306</v>
      </c>
      <c r="I58" s="189">
        <v>0.09287658500962984</v>
      </c>
      <c r="J58" s="189">
        <v>7.64831042952931</v>
      </c>
      <c r="K58" s="189">
        <v>7.555433844519681</v>
      </c>
      <c r="L58" s="189">
        <v>-2.6077032089233398E-14</v>
      </c>
    </row>
    <row r="59" spans="1:12" ht="12.75" hidden="1">
      <c r="A59" s="32" t="s">
        <v>168</v>
      </c>
      <c r="B59" s="188">
        <v>10.93045873995889</v>
      </c>
      <c r="C59" s="189">
        <v>11.150501228174994</v>
      </c>
      <c r="D59" s="189">
        <v>6.1584345747859</v>
      </c>
      <c r="E59" s="189">
        <v>0.122352784969794</v>
      </c>
      <c r="F59" s="189">
        <v>2.01546836619531</v>
      </c>
      <c r="G59" s="189">
        <v>2.6494722166899</v>
      </c>
      <c r="H59" s="189">
        <v>0.20477328553409</v>
      </c>
      <c r="I59" s="189">
        <v>-0.22004248821616174</v>
      </c>
      <c r="J59" s="189">
        <v>8.825466374560179</v>
      </c>
      <c r="K59" s="189">
        <v>9.045508862776341</v>
      </c>
      <c r="L59" s="189">
        <v>5.774199962615967E-14</v>
      </c>
    </row>
    <row r="60" spans="1:12" ht="12.75" hidden="1">
      <c r="A60" s="32" t="s">
        <v>169</v>
      </c>
      <c r="B60" s="188">
        <v>11.712208723361881</v>
      </c>
      <c r="C60" s="189">
        <v>12.186383854477866</v>
      </c>
      <c r="D60" s="189">
        <v>6.406492730531769</v>
      </c>
      <c r="E60" s="189">
        <v>0.126634800504548</v>
      </c>
      <c r="F60" s="189">
        <v>2.09410476000797</v>
      </c>
      <c r="G60" s="189">
        <v>2.90015269202682</v>
      </c>
      <c r="H60" s="189">
        <v>0.658998871406758</v>
      </c>
      <c r="I60" s="189">
        <v>-0.4741751311159804</v>
      </c>
      <c r="J60" s="189">
        <v>8.26651397463985</v>
      </c>
      <c r="K60" s="189">
        <v>8.74068910575583</v>
      </c>
      <c r="L60" s="189">
        <v>0</v>
      </c>
    </row>
    <row r="61" spans="1:12" ht="12.75" hidden="1">
      <c r="A61" s="32" t="s">
        <v>170</v>
      </c>
      <c r="B61" s="188">
        <v>12.127564230233022</v>
      </c>
      <c r="C61" s="189">
        <v>12.744108079399858</v>
      </c>
      <c r="D61" s="189">
        <v>6.74626568412667</v>
      </c>
      <c r="E61" s="189">
        <v>0.12680077009891802</v>
      </c>
      <c r="F61" s="189">
        <v>2.8077408218814304</v>
      </c>
      <c r="G61" s="189">
        <v>3.13307442076612</v>
      </c>
      <c r="H61" s="189">
        <v>-0.06977361747327888</v>
      </c>
      <c r="I61" s="189">
        <v>-0.616543849166831</v>
      </c>
      <c r="J61" s="189">
        <v>8.92498174334462</v>
      </c>
      <c r="K61" s="189">
        <v>9.541525592511451</v>
      </c>
      <c r="L61" s="189">
        <v>0</v>
      </c>
    </row>
    <row r="62" spans="1:12" ht="12.75" hidden="1">
      <c r="A62" s="32" t="s">
        <v>171</v>
      </c>
      <c r="B62" s="188">
        <v>11.155214764655089</v>
      </c>
      <c r="C62" s="189">
        <v>11.465046803425617</v>
      </c>
      <c r="D62" s="189">
        <v>6.62082586470159</v>
      </c>
      <c r="E62" s="189">
        <v>0.121622518754564</v>
      </c>
      <c r="F62" s="189">
        <v>1.75214100776738</v>
      </c>
      <c r="G62" s="189">
        <v>2.56081125937728</v>
      </c>
      <c r="H62" s="189">
        <v>0.40964615282480193</v>
      </c>
      <c r="I62" s="189">
        <v>-0.3098320387704894</v>
      </c>
      <c r="J62" s="189">
        <v>8.18996879771626</v>
      </c>
      <c r="K62" s="189">
        <v>8.499800836486749</v>
      </c>
      <c r="L62" s="189">
        <v>-3.5390257835388186E-14</v>
      </c>
    </row>
    <row r="63" spans="1:12" ht="12.75" hidden="1">
      <c r="A63" s="32" t="s">
        <v>172</v>
      </c>
      <c r="B63" s="188">
        <v>12.136493394410222</v>
      </c>
      <c r="C63" s="189">
        <v>12.763891655048793</v>
      </c>
      <c r="D63" s="189">
        <v>6.7469295625041505</v>
      </c>
      <c r="E63" s="189">
        <v>0.131115979552546</v>
      </c>
      <c r="F63" s="189">
        <v>2.0801633140808597</v>
      </c>
      <c r="G63" s="189">
        <v>3.3374161853548396</v>
      </c>
      <c r="H63" s="189">
        <v>0.468266613556396</v>
      </c>
      <c r="I63" s="189">
        <v>-0.6273982606386487</v>
      </c>
      <c r="J63" s="189">
        <v>9.287260173936131</v>
      </c>
      <c r="K63" s="189">
        <v>9.914658434574779</v>
      </c>
      <c r="L63" s="189">
        <v>7.82310962677002E-14</v>
      </c>
    </row>
    <row r="64" spans="1:12" ht="12.75" hidden="1">
      <c r="A64" s="32" t="s">
        <v>173</v>
      </c>
      <c r="B64" s="188">
        <v>12.802197437429461</v>
      </c>
      <c r="C64" s="189">
        <v>12.930790679147574</v>
      </c>
      <c r="D64" s="189">
        <v>7.01029011485096</v>
      </c>
      <c r="E64" s="189">
        <v>0.13191263360552302</v>
      </c>
      <c r="F64" s="189">
        <v>2.23763526521941</v>
      </c>
      <c r="G64" s="189">
        <v>3.41276638119896</v>
      </c>
      <c r="H64" s="189">
        <v>0.13818628427272103</v>
      </c>
      <c r="I64" s="189">
        <v>-0.12859324171812087</v>
      </c>
      <c r="J64" s="189">
        <v>9.58417977826462</v>
      </c>
      <c r="K64" s="189">
        <v>9.71277301998274</v>
      </c>
      <c r="L64" s="189">
        <v>0</v>
      </c>
    </row>
    <row r="65" spans="1:12" ht="12.75" hidden="1">
      <c r="A65" s="32" t="s">
        <v>174</v>
      </c>
      <c r="B65" s="188">
        <v>13.18608510920799</v>
      </c>
      <c r="C65" s="189">
        <v>14.381995618402703</v>
      </c>
      <c r="D65" s="189">
        <v>7.37273451503684</v>
      </c>
      <c r="E65" s="189">
        <v>0.131447918741287</v>
      </c>
      <c r="F65" s="189">
        <v>2.96587665139746</v>
      </c>
      <c r="G65" s="189">
        <v>3.7784637854345102</v>
      </c>
      <c r="H65" s="189">
        <v>0.13347274779260399</v>
      </c>
      <c r="I65" s="189">
        <v>-1.1959105091947002</v>
      </c>
      <c r="J65" s="189">
        <v>10.5416251742681</v>
      </c>
      <c r="K65" s="189">
        <v>11.7375356834628</v>
      </c>
      <c r="L65" s="189">
        <v>0</v>
      </c>
    </row>
    <row r="66" spans="1:12" ht="12.75" hidden="1">
      <c r="A66" s="32" t="s">
        <v>175</v>
      </c>
      <c r="B66" s="188">
        <v>12.124410807939991</v>
      </c>
      <c r="C66" s="189">
        <v>12.77517758746597</v>
      </c>
      <c r="D66" s="189">
        <v>7.36825333598885</v>
      </c>
      <c r="E66" s="189">
        <v>0.14884153223129498</v>
      </c>
      <c r="F66" s="189">
        <v>2.1945163646020003</v>
      </c>
      <c r="G66" s="189">
        <v>2.8956051251410706</v>
      </c>
      <c r="H66" s="189">
        <v>0.167961229502755</v>
      </c>
      <c r="I66" s="189">
        <v>-0.6507667795260008</v>
      </c>
      <c r="J66" s="189">
        <v>10.06957445396</v>
      </c>
      <c r="K66" s="189">
        <v>10.720341233486</v>
      </c>
      <c r="L66" s="189">
        <v>2.2351741790771485E-14</v>
      </c>
    </row>
    <row r="67" spans="1:12" ht="12.75" hidden="1">
      <c r="A67" s="32" t="s">
        <v>176</v>
      </c>
      <c r="B67" s="188">
        <v>13.56701852220669</v>
      </c>
      <c r="C67" s="189">
        <v>14.074918674898749</v>
      </c>
      <c r="D67" s="189">
        <v>7.46521277301998</v>
      </c>
      <c r="E67" s="189">
        <v>0.14708225453097</v>
      </c>
      <c r="F67" s="189">
        <v>2.44536280953329</v>
      </c>
      <c r="G67" s="189">
        <v>3.6716125605789</v>
      </c>
      <c r="H67" s="189">
        <v>0.34564827723561004</v>
      </c>
      <c r="I67" s="189">
        <v>-0.5079001526921001</v>
      </c>
      <c r="J67" s="189">
        <v>11.305184890128102</v>
      </c>
      <c r="K67" s="189">
        <v>11.813085042820202</v>
      </c>
      <c r="L67" s="189">
        <v>4.0978193283081054E-14</v>
      </c>
    </row>
    <row r="68" spans="1:12" ht="12.75" hidden="1">
      <c r="A68" s="32" t="s">
        <v>177</v>
      </c>
      <c r="B68" s="188">
        <v>14.373564363008791</v>
      </c>
      <c r="C68" s="189">
        <v>14.767542986124948</v>
      </c>
      <c r="D68" s="189">
        <v>7.81321781849565</v>
      </c>
      <c r="E68" s="189">
        <v>0.146650733585607</v>
      </c>
      <c r="F68" s="189">
        <v>2.41253402376685</v>
      </c>
      <c r="G68" s="189">
        <v>3.82599747726217</v>
      </c>
      <c r="H68" s="189">
        <v>0.569142933014672</v>
      </c>
      <c r="I68" s="189">
        <v>-0.3939786231162008</v>
      </c>
      <c r="J68" s="189">
        <v>12.0938060147381</v>
      </c>
      <c r="K68" s="189">
        <v>12.4877846378543</v>
      </c>
      <c r="L68" s="189">
        <v>4.284083843231201E-14</v>
      </c>
    </row>
    <row r="69" spans="1:12" ht="12.75" hidden="1">
      <c r="A69" s="32" t="s">
        <v>178</v>
      </c>
      <c r="B69" s="188">
        <v>14.980548363539812</v>
      </c>
      <c r="C69" s="189">
        <v>15.606784837017864</v>
      </c>
      <c r="D69" s="189">
        <v>8.1690566288256</v>
      </c>
      <c r="E69" s="189">
        <v>0.14738099980083602</v>
      </c>
      <c r="F69" s="189">
        <v>3.35713337316604</v>
      </c>
      <c r="G69" s="189">
        <v>4.195611763924851</v>
      </c>
      <c r="H69" s="189">
        <v>-0.262397928699462</v>
      </c>
      <c r="I69" s="189">
        <v>-0.6262364734780007</v>
      </c>
      <c r="J69" s="189">
        <v>13.0020912168891</v>
      </c>
      <c r="K69" s="189">
        <v>13.628327690367101</v>
      </c>
      <c r="L69" s="189">
        <v>-5.2154064178466796E-14</v>
      </c>
    </row>
    <row r="70" spans="1:12" ht="12.75" hidden="1">
      <c r="A70" s="32" t="s">
        <v>179</v>
      </c>
      <c r="B70" s="188">
        <v>13.870543716391088</v>
      </c>
      <c r="C70" s="189">
        <v>13.775409944898087</v>
      </c>
      <c r="D70" s="189">
        <v>8.05224722830777</v>
      </c>
      <c r="E70" s="189">
        <v>0.144260771426675</v>
      </c>
      <c r="F70" s="189">
        <v>2.30146717121423</v>
      </c>
      <c r="G70" s="189">
        <v>3.2794596030007295</v>
      </c>
      <c r="H70" s="189">
        <v>-0.0020248290513178</v>
      </c>
      <c r="I70" s="189">
        <v>0.0951337714931015</v>
      </c>
      <c r="J70" s="189">
        <v>12.4196707163248</v>
      </c>
      <c r="K70" s="189">
        <v>12.3245369448317</v>
      </c>
      <c r="L70" s="189">
        <v>-1.0058283805847168E-13</v>
      </c>
    </row>
    <row r="71" spans="1:12" ht="12.75" hidden="1">
      <c r="A71" s="32" t="s">
        <v>180</v>
      </c>
      <c r="B71" s="188">
        <v>15.027683728340957</v>
      </c>
      <c r="C71" s="189">
        <v>15.211810396335386</v>
      </c>
      <c r="D71" s="189">
        <v>8.20759476863838</v>
      </c>
      <c r="E71" s="189">
        <v>0.148343623448184</v>
      </c>
      <c r="F71" s="189">
        <v>2.3826263028613197</v>
      </c>
      <c r="G71" s="189">
        <v>4.01327756754962</v>
      </c>
      <c r="H71" s="189">
        <v>0.459968133837881</v>
      </c>
      <c r="I71" s="189">
        <v>-0.1841266679944992</v>
      </c>
      <c r="J71" s="189">
        <v>13.1204939255128</v>
      </c>
      <c r="K71" s="189">
        <v>13.3046205935073</v>
      </c>
      <c r="L71" s="189">
        <v>7.264316082000732E-14</v>
      </c>
    </row>
    <row r="72" spans="1:12" ht="12.75" hidden="1">
      <c r="A72" s="32" t="s">
        <v>181</v>
      </c>
      <c r="B72" s="188">
        <v>16.100013277567523</v>
      </c>
      <c r="C72" s="189">
        <v>16.132277766713145</v>
      </c>
      <c r="D72" s="189">
        <v>8.62036114983735</v>
      </c>
      <c r="E72" s="189">
        <v>0.15116510655247997</v>
      </c>
      <c r="F72" s="189">
        <v>2.51951802429795</v>
      </c>
      <c r="G72" s="189">
        <v>4.31766580362478</v>
      </c>
      <c r="H72" s="189">
        <v>0.5235676824005839</v>
      </c>
      <c r="I72" s="189">
        <v>-0.032264489145498725</v>
      </c>
      <c r="J72" s="189">
        <v>13.2309300936069</v>
      </c>
      <c r="K72" s="189">
        <v>13.2631945827524</v>
      </c>
      <c r="L72" s="189">
        <v>-1.2107193470001222E-13</v>
      </c>
    </row>
    <row r="73" spans="1:12" ht="12.75" hidden="1">
      <c r="A73" s="32" t="s">
        <v>29</v>
      </c>
      <c r="B73" s="188">
        <v>16.548828254663718</v>
      </c>
      <c r="C73" s="189">
        <v>17.07236274314545</v>
      </c>
      <c r="D73" s="189">
        <v>8.98008364867556</v>
      </c>
      <c r="E73" s="189">
        <v>0.152725220739561</v>
      </c>
      <c r="F73" s="189">
        <v>3.4360685122485597</v>
      </c>
      <c r="G73" s="189">
        <v>4.486058554072891</v>
      </c>
      <c r="H73" s="189">
        <v>0.0174268074088827</v>
      </c>
      <c r="I73" s="189">
        <v>-0.5235344884817005</v>
      </c>
      <c r="J73" s="189">
        <v>14.601672973511299</v>
      </c>
      <c r="K73" s="189">
        <v>15.125207461992998</v>
      </c>
      <c r="L73" s="189">
        <v>-3.5390257835388186E-14</v>
      </c>
    </row>
    <row r="74" spans="1:12" ht="12.75">
      <c r="A74" s="32" t="s">
        <v>30</v>
      </c>
      <c r="B74" s="188">
        <v>15.76877116112327</v>
      </c>
      <c r="C74" s="189">
        <v>15.94695611763924</v>
      </c>
      <c r="D74" s="189">
        <v>9.039666733054501</v>
      </c>
      <c r="E74" s="189">
        <v>0.15239328155081996</v>
      </c>
      <c r="F74" s="189">
        <v>2.4091482440416905</v>
      </c>
      <c r="G74" s="189">
        <v>3.5381066188674204</v>
      </c>
      <c r="H74" s="189">
        <v>0.807641240124809</v>
      </c>
      <c r="I74" s="189">
        <v>-0.17818495651589894</v>
      </c>
      <c r="J74" s="189">
        <v>14.1839606984001</v>
      </c>
      <c r="K74" s="189">
        <v>14.362145654915999</v>
      </c>
      <c r="L74" s="189">
        <v>-7.078051567077637E-14</v>
      </c>
    </row>
    <row r="75" spans="1:12" ht="12.75">
      <c r="A75" s="32" t="s">
        <v>31</v>
      </c>
      <c r="B75" s="188">
        <v>16.848270596826662</v>
      </c>
      <c r="C75" s="189">
        <v>17.169322180176582</v>
      </c>
      <c r="D75" s="189">
        <v>9.17606054570802</v>
      </c>
      <c r="E75" s="189">
        <v>0.156708491004448</v>
      </c>
      <c r="F75" s="189">
        <v>2.77315275841466</v>
      </c>
      <c r="G75" s="189">
        <v>4.45256588992896</v>
      </c>
      <c r="H75" s="189">
        <v>0.610834495120494</v>
      </c>
      <c r="I75" s="189">
        <v>-0.32105158334990036</v>
      </c>
      <c r="J75" s="189">
        <v>14.624543583615502</v>
      </c>
      <c r="K75" s="189">
        <v>14.9455951669654</v>
      </c>
      <c r="L75" s="189">
        <v>0</v>
      </c>
    </row>
    <row r="76" spans="1:12" ht="12.75">
      <c r="A76" s="32" t="s">
        <v>32</v>
      </c>
      <c r="B76" s="363">
        <v>17.58899289650134</v>
      </c>
      <c r="C76" s="189">
        <v>17.853382460333254</v>
      </c>
      <c r="D76" s="364">
        <v>9.59506738365531</v>
      </c>
      <c r="E76" s="364">
        <v>0.159231228838877</v>
      </c>
      <c r="F76" s="364">
        <v>2.8025293766182</v>
      </c>
      <c r="G76" s="364">
        <v>4.42428467104826</v>
      </c>
      <c r="H76" s="364">
        <v>0.872269800172608</v>
      </c>
      <c r="I76" s="364">
        <v>-0.2643895638318993</v>
      </c>
      <c r="J76" s="364">
        <v>13.835225386709201</v>
      </c>
      <c r="K76" s="364">
        <v>14.099614950541099</v>
      </c>
      <c r="L76" s="364">
        <v>0</v>
      </c>
    </row>
    <row r="77" spans="1:12" ht="12.75">
      <c r="A77" s="32" t="s">
        <v>33</v>
      </c>
      <c r="B77" s="363">
        <v>17.01500365133111</v>
      </c>
      <c r="C77" s="189">
        <v>17.764024430724294</v>
      </c>
      <c r="D77" s="364">
        <v>9.74410807939985</v>
      </c>
      <c r="E77" s="364">
        <v>0.161687578835557</v>
      </c>
      <c r="F77" s="364">
        <v>3.7064661753966703</v>
      </c>
      <c r="G77" s="364">
        <v>4.30067051716126</v>
      </c>
      <c r="H77" s="364">
        <v>-0.148907920069043</v>
      </c>
      <c r="I77" s="364">
        <v>-0.7490207793932017</v>
      </c>
      <c r="J77" s="364">
        <v>13.1709818761203</v>
      </c>
      <c r="K77" s="364">
        <v>13.920002655513501</v>
      </c>
      <c r="L77" s="364">
        <v>0</v>
      </c>
    </row>
    <row r="78" spans="1:12" ht="12.75">
      <c r="A78" s="32" t="s">
        <v>34</v>
      </c>
      <c r="B78" s="363">
        <v>14.655852000000001</v>
      </c>
      <c r="C78" s="189">
        <v>15.219228000000003</v>
      </c>
      <c r="D78" s="364">
        <v>9.248788000000001</v>
      </c>
      <c r="E78" s="364">
        <v>0.15555700000000003</v>
      </c>
      <c r="F78" s="364">
        <v>2.5449520000000003</v>
      </c>
      <c r="G78" s="364">
        <v>3.4046849999999997</v>
      </c>
      <c r="H78" s="364">
        <v>-0.13475399999999998</v>
      </c>
      <c r="I78" s="364">
        <v>-0.6468250000000001</v>
      </c>
      <c r="J78" s="364">
        <v>10.047865</v>
      </c>
      <c r="K78" s="364">
        <v>10.694690000000001</v>
      </c>
      <c r="L78" s="364">
        <v>0.083449</v>
      </c>
    </row>
    <row r="79" spans="1:12" ht="12.75">
      <c r="A79" s="32" t="s">
        <v>35</v>
      </c>
      <c r="B79" s="363">
        <v>15.586554</v>
      </c>
      <c r="C79" s="189">
        <v>15.631208000000003</v>
      </c>
      <c r="D79" s="364">
        <v>9.298646000000002</v>
      </c>
      <c r="E79" s="364">
        <v>0.15807</v>
      </c>
      <c r="F79" s="364">
        <v>3.0595860000000004</v>
      </c>
      <c r="G79" s="364">
        <v>3.6785170000000003</v>
      </c>
      <c r="H79" s="364">
        <v>-0.563611</v>
      </c>
      <c r="I79" s="364">
        <v>0.135255</v>
      </c>
      <c r="J79" s="364">
        <v>10.778038</v>
      </c>
      <c r="K79" s="364">
        <v>10.642783</v>
      </c>
      <c r="L79" s="364">
        <v>-0.17990899999999999</v>
      </c>
    </row>
    <row r="80" spans="1:12" ht="12.75">
      <c r="A80" s="32" t="s">
        <v>36</v>
      </c>
      <c r="B80" s="363">
        <v>16.585938000000002</v>
      </c>
      <c r="C80" s="189">
        <v>16.307944999999997</v>
      </c>
      <c r="D80" s="364">
        <v>9.561838</v>
      </c>
      <c r="E80" s="364">
        <v>0.160887</v>
      </c>
      <c r="F80" s="364">
        <v>2.864436</v>
      </c>
      <c r="G80" s="364">
        <v>3.907183</v>
      </c>
      <c r="H80" s="364">
        <v>-0.186399</v>
      </c>
      <c r="I80" s="364">
        <v>0.40186099999999997</v>
      </c>
      <c r="J80" s="364">
        <v>11.184311</v>
      </c>
      <c r="K80" s="364">
        <v>10.78245</v>
      </c>
      <c r="L80" s="364">
        <v>-0.123868</v>
      </c>
    </row>
    <row r="81" spans="1:12" ht="12.75">
      <c r="A81" s="181"/>
      <c r="B81" s="689" t="s">
        <v>428</v>
      </c>
      <c r="C81" s="690"/>
      <c r="D81" s="690"/>
      <c r="E81" s="690"/>
      <c r="F81" s="690"/>
      <c r="G81" s="690"/>
      <c r="H81" s="690"/>
      <c r="I81" s="690"/>
      <c r="J81" s="690"/>
      <c r="K81" s="690"/>
      <c r="L81" s="683"/>
    </row>
    <row r="82" spans="1:12" ht="12.75" hidden="1">
      <c r="A82" s="32">
        <v>1995</v>
      </c>
      <c r="B82" s="359">
        <f aca="true" t="shared" si="10" ref="B82:K82">B8/$B8*100</f>
        <v>100</v>
      </c>
      <c r="C82" s="365">
        <f t="shared" si="10"/>
        <v>97.7251043068815</v>
      </c>
      <c r="D82" s="366">
        <f t="shared" si="10"/>
        <v>50.995277610164734</v>
      </c>
      <c r="E82" s="366">
        <f t="shared" si="10"/>
        <v>0.7142893980886961</v>
      </c>
      <c r="F82" s="366">
        <f t="shared" si="10"/>
        <v>21.661964906128137</v>
      </c>
      <c r="G82" s="366">
        <f t="shared" si="10"/>
        <v>24.797789914680735</v>
      </c>
      <c r="H82" s="366">
        <f t="shared" si="10"/>
        <v>-0.4442175221807898</v>
      </c>
      <c r="I82" s="366">
        <f t="shared" si="10"/>
        <v>2.2748956931185513</v>
      </c>
      <c r="J82" s="366">
        <f t="shared" si="10"/>
        <v>57.79159940656391</v>
      </c>
      <c r="K82" s="366">
        <f t="shared" si="10"/>
        <v>55.516703713445345</v>
      </c>
      <c r="L82" s="362"/>
    </row>
    <row r="83" spans="1:12" ht="12.75" hidden="1">
      <c r="A83" s="32">
        <v>1996</v>
      </c>
      <c r="B83" s="359">
        <f aca="true" t="shared" si="11" ref="B83:K83">B9/$B9*100</f>
        <v>100</v>
      </c>
      <c r="C83" s="365">
        <f t="shared" si="11"/>
        <v>110.74943493454525</v>
      </c>
      <c r="D83" s="366">
        <f t="shared" si="11"/>
        <v>52.13860882042116</v>
      </c>
      <c r="E83" s="366">
        <f t="shared" si="11"/>
        <v>0.6080335722165238</v>
      </c>
      <c r="F83" s="366">
        <f t="shared" si="11"/>
        <v>23.916192885961028</v>
      </c>
      <c r="G83" s="366">
        <f t="shared" si="11"/>
        <v>31.75876140737942</v>
      </c>
      <c r="H83" s="366">
        <f t="shared" si="11"/>
        <v>2.3278382485670894</v>
      </c>
      <c r="I83" s="366">
        <f t="shared" si="11"/>
        <v>-10.749434934545002</v>
      </c>
      <c r="J83" s="366">
        <f t="shared" si="11"/>
        <v>53.34804174927309</v>
      </c>
      <c r="K83" s="366">
        <f t="shared" si="11"/>
        <v>64.09747668381809</v>
      </c>
      <c r="L83" s="362"/>
    </row>
    <row r="84" spans="1:12" ht="12.75" hidden="1">
      <c r="A84" s="32">
        <v>1997</v>
      </c>
      <c r="B84" s="359">
        <f aca="true" t="shared" si="12" ref="B84:K84">B10/$B10*100</f>
        <v>100</v>
      </c>
      <c r="C84" s="365">
        <f t="shared" si="12"/>
        <v>109.61074131853377</v>
      </c>
      <c r="D84" s="366">
        <f t="shared" si="12"/>
        <v>53.01327217491387</v>
      </c>
      <c r="E84" s="366">
        <f t="shared" si="12"/>
        <v>0.4819287168560945</v>
      </c>
      <c r="F84" s="366">
        <f t="shared" si="12"/>
        <v>21.811345016706802</v>
      </c>
      <c r="G84" s="366">
        <f t="shared" si="12"/>
        <v>33.89212756985748</v>
      </c>
      <c r="H84" s="366">
        <f t="shared" si="12"/>
        <v>0.4120678401995063</v>
      </c>
      <c r="I84" s="366">
        <f t="shared" si="12"/>
        <v>-9.610741318533561</v>
      </c>
      <c r="J84" s="366">
        <f t="shared" si="12"/>
        <v>56.368125070452436</v>
      </c>
      <c r="K84" s="366">
        <f t="shared" si="12"/>
        <v>65.97886638898599</v>
      </c>
      <c r="L84" s="362"/>
    </row>
    <row r="85" spans="1:12" ht="12.75" hidden="1">
      <c r="A85" s="32">
        <v>1998</v>
      </c>
      <c r="B85" s="359">
        <f aca="true" t="shared" si="13" ref="B85:K85">B11/$B11*100</f>
        <v>100</v>
      </c>
      <c r="C85" s="365">
        <f t="shared" si="13"/>
        <v>110.78362314812328</v>
      </c>
      <c r="D85" s="366">
        <f t="shared" si="13"/>
        <v>54.30254709569651</v>
      </c>
      <c r="E85" s="366">
        <f t="shared" si="13"/>
        <v>0.6524798931867177</v>
      </c>
      <c r="F85" s="366">
        <f t="shared" si="13"/>
        <v>22.251582336718197</v>
      </c>
      <c r="G85" s="366">
        <f t="shared" si="13"/>
        <v>35.76188862532469</v>
      </c>
      <c r="H85" s="366">
        <f t="shared" si="13"/>
        <v>-2.184874802802831</v>
      </c>
      <c r="I85" s="366">
        <f t="shared" si="13"/>
        <v>-10.783623148123471</v>
      </c>
      <c r="J85" s="366">
        <f t="shared" si="13"/>
        <v>59.2050939375593</v>
      </c>
      <c r="K85" s="366">
        <f t="shared" si="13"/>
        <v>69.98871708568277</v>
      </c>
      <c r="L85" s="362"/>
    </row>
    <row r="86" spans="1:12" ht="12.75" hidden="1">
      <c r="A86" s="32">
        <v>1999</v>
      </c>
      <c r="B86" s="359">
        <f aca="true" t="shared" si="14" ref="B86:K86">B12/$B12*100</f>
        <v>100</v>
      </c>
      <c r="C86" s="365">
        <f t="shared" si="14"/>
        <v>104.40754322748691</v>
      </c>
      <c r="D86" s="366">
        <f t="shared" si="14"/>
        <v>55.50750860058879</v>
      </c>
      <c r="E86" s="366">
        <f t="shared" si="14"/>
        <v>0.9300808473071974</v>
      </c>
      <c r="F86" s="366">
        <f t="shared" si="14"/>
        <v>20.151909265708852</v>
      </c>
      <c r="G86" s="366">
        <f t="shared" si="14"/>
        <v>29.520553368559</v>
      </c>
      <c r="H86" s="366">
        <f t="shared" si="14"/>
        <v>-1.7025088546769345</v>
      </c>
      <c r="I86" s="366">
        <f t="shared" si="14"/>
        <v>-4.407543227486965</v>
      </c>
      <c r="J86" s="366">
        <f t="shared" si="14"/>
        <v>61.210428723543764</v>
      </c>
      <c r="K86" s="366">
        <f t="shared" si="14"/>
        <v>65.61797195103073</v>
      </c>
      <c r="L86" s="362"/>
    </row>
    <row r="87" spans="1:12" ht="12.75" hidden="1">
      <c r="A87" s="32">
        <v>2000</v>
      </c>
      <c r="B87" s="359">
        <f aca="true" t="shared" si="15" ref="B87:K87">B13/$B13*100</f>
        <v>100</v>
      </c>
      <c r="C87" s="365">
        <f t="shared" si="15"/>
        <v>102.48668323958236</v>
      </c>
      <c r="D87" s="366">
        <f t="shared" si="15"/>
        <v>55.41370664660585</v>
      </c>
      <c r="E87" s="366">
        <f t="shared" si="15"/>
        <v>0.9130731747860105</v>
      </c>
      <c r="F87" s="366">
        <f t="shared" si="15"/>
        <v>20.156764296270893</v>
      </c>
      <c r="G87" s="366">
        <f t="shared" si="15"/>
        <v>25.815921293923456</v>
      </c>
      <c r="H87" s="366">
        <f t="shared" si="15"/>
        <v>0.18721782799615133</v>
      </c>
      <c r="I87" s="366">
        <f t="shared" si="15"/>
        <v>-2.4866832395823097</v>
      </c>
      <c r="J87" s="366">
        <f t="shared" si="15"/>
        <v>70.5056799352996</v>
      </c>
      <c r="K87" s="366">
        <f t="shared" si="15"/>
        <v>72.9923631748819</v>
      </c>
      <c r="L87" s="362"/>
    </row>
    <row r="88" spans="1:12" ht="12.75" hidden="1">
      <c r="A88" s="32">
        <v>2001</v>
      </c>
      <c r="B88" s="359">
        <f aca="true" t="shared" si="16" ref="B88:K88">B14/$B14*100</f>
        <v>100</v>
      </c>
      <c r="C88" s="365">
        <f t="shared" si="16"/>
        <v>108.00393755214863</v>
      </c>
      <c r="D88" s="366">
        <f t="shared" si="16"/>
        <v>56.934101888083745</v>
      </c>
      <c r="E88" s="366">
        <f t="shared" si="16"/>
        <v>0.8229052585342231</v>
      </c>
      <c r="F88" s="366">
        <f t="shared" si="16"/>
        <v>20.6524414097927</v>
      </c>
      <c r="G88" s="366">
        <f t="shared" si="16"/>
        <v>28.534212876854458</v>
      </c>
      <c r="H88" s="366">
        <f t="shared" si="16"/>
        <v>1.0602761188834866</v>
      </c>
      <c r="I88" s="366">
        <f t="shared" si="16"/>
        <v>-8.003937552148543</v>
      </c>
      <c r="J88" s="366">
        <f t="shared" si="16"/>
        <v>72.76833643324058</v>
      </c>
      <c r="K88" s="366">
        <f t="shared" si="16"/>
        <v>80.77227398538912</v>
      </c>
      <c r="L88" s="362"/>
    </row>
    <row r="89" spans="1:12" ht="12.75" hidden="1">
      <c r="A89" s="32">
        <v>2002</v>
      </c>
      <c r="B89" s="359">
        <f aca="true" t="shared" si="17" ref="B89:K89">B15/$B15*100</f>
        <v>100</v>
      </c>
      <c r="C89" s="365">
        <f t="shared" si="17"/>
        <v>107.2033305566662</v>
      </c>
      <c r="D89" s="366">
        <f t="shared" si="17"/>
        <v>56.975586687520284</v>
      </c>
      <c r="E89" s="366">
        <f t="shared" si="17"/>
        <v>0.8255094793252614</v>
      </c>
      <c r="F89" s="366">
        <f t="shared" si="17"/>
        <v>20.298490221047388</v>
      </c>
      <c r="G89" s="366">
        <f t="shared" si="17"/>
        <v>27.38891902209575</v>
      </c>
      <c r="H89" s="366">
        <f t="shared" si="17"/>
        <v>1.714825146677519</v>
      </c>
      <c r="I89" s="366">
        <f t="shared" si="17"/>
        <v>-7.2033305566661125</v>
      </c>
      <c r="J89" s="366">
        <f t="shared" si="17"/>
        <v>71.16953042436084</v>
      </c>
      <c r="K89" s="366">
        <f t="shared" si="17"/>
        <v>78.37286098102697</v>
      </c>
      <c r="L89" s="362"/>
    </row>
    <row r="90" spans="1:12" ht="12.75" hidden="1">
      <c r="A90" s="32">
        <v>2003</v>
      </c>
      <c r="B90" s="359">
        <f aca="true" t="shared" si="18" ref="B90:K90">B16/$B16*100</f>
        <v>100</v>
      </c>
      <c r="C90" s="365">
        <f t="shared" si="18"/>
        <v>101.8309490507856</v>
      </c>
      <c r="D90" s="366">
        <f t="shared" si="18"/>
        <v>55.90287831570683</v>
      </c>
      <c r="E90" s="366">
        <f t="shared" si="18"/>
        <v>0.875681953884786</v>
      </c>
      <c r="F90" s="366">
        <f t="shared" si="18"/>
        <v>20.429252652156467</v>
      </c>
      <c r="G90" s="366">
        <f t="shared" si="18"/>
        <v>24.765620526914166</v>
      </c>
      <c r="H90" s="366">
        <f t="shared" si="18"/>
        <v>-0.14248439787664124</v>
      </c>
      <c r="I90" s="366">
        <f t="shared" si="18"/>
        <v>-1.8309490507856439</v>
      </c>
      <c r="J90" s="366">
        <f t="shared" si="18"/>
        <v>75.90017912791693</v>
      </c>
      <c r="K90" s="366">
        <f t="shared" si="18"/>
        <v>77.73112817870256</v>
      </c>
      <c r="L90" s="362"/>
    </row>
    <row r="91" spans="1:12" ht="12.75" hidden="1">
      <c r="A91" s="32">
        <v>2004</v>
      </c>
      <c r="B91" s="359">
        <f aca="true" t="shared" si="19" ref="B91:K91">B17/$B17*100</f>
        <v>100</v>
      </c>
      <c r="C91" s="365">
        <f t="shared" si="19"/>
        <v>102.69872081074894</v>
      </c>
      <c r="D91" s="366">
        <f t="shared" si="19"/>
        <v>56.24916791280533</v>
      </c>
      <c r="E91" s="366">
        <f t="shared" si="19"/>
        <v>1.067057585214924</v>
      </c>
      <c r="F91" s="366">
        <f t="shared" si="19"/>
        <v>19.02035478359111</v>
      </c>
      <c r="G91" s="366">
        <f t="shared" si="19"/>
        <v>24.011480412759383</v>
      </c>
      <c r="H91" s="366">
        <f t="shared" si="19"/>
        <v>2.3506601163781964</v>
      </c>
      <c r="I91" s="366">
        <f t="shared" si="19"/>
        <v>-2.69872081074898</v>
      </c>
      <c r="J91" s="366">
        <f t="shared" si="19"/>
        <v>74.59914544185389</v>
      </c>
      <c r="K91" s="366">
        <f t="shared" si="19"/>
        <v>77.29786625260287</v>
      </c>
      <c r="L91" s="362"/>
    </row>
    <row r="92" spans="1:12" ht="12.75" hidden="1">
      <c r="A92" s="32">
        <v>2005</v>
      </c>
      <c r="B92" s="359">
        <f aca="true" t="shared" si="20" ref="B92:K92">B18/$B18*100</f>
        <v>100</v>
      </c>
      <c r="C92" s="365">
        <f t="shared" si="20"/>
        <v>104.5895585975835</v>
      </c>
      <c r="D92" s="366">
        <f t="shared" si="20"/>
        <v>56.31247015207366</v>
      </c>
      <c r="E92" s="366">
        <f t="shared" si="20"/>
        <v>1.0472791152417897</v>
      </c>
      <c r="F92" s="366">
        <f t="shared" si="20"/>
        <v>18.335669526454417</v>
      </c>
      <c r="G92" s="366">
        <f t="shared" si="20"/>
        <v>26.56140438324161</v>
      </c>
      <c r="H92" s="366">
        <f t="shared" si="20"/>
        <v>2.3327354205720106</v>
      </c>
      <c r="I92" s="366">
        <f t="shared" si="20"/>
        <v>-4.589558597583558</v>
      </c>
      <c r="J92" s="366">
        <f t="shared" si="20"/>
        <v>76.30487219193739</v>
      </c>
      <c r="K92" s="366">
        <f t="shared" si="20"/>
        <v>80.89443078952094</v>
      </c>
      <c r="L92" s="362"/>
    </row>
    <row r="93" spans="1:12" ht="12.75" hidden="1">
      <c r="A93" s="32">
        <v>2006</v>
      </c>
      <c r="B93" s="359">
        <f aca="true" t="shared" si="21" ref="B93:K93">B19/$B19*100</f>
        <v>100</v>
      </c>
      <c r="C93" s="365">
        <f t="shared" si="21"/>
        <v>103.95832604676336</v>
      </c>
      <c r="D93" s="366">
        <f t="shared" si="21"/>
        <v>55.98226378548653</v>
      </c>
      <c r="E93" s="366">
        <f t="shared" si="21"/>
        <v>1.071758943787076</v>
      </c>
      <c r="F93" s="366">
        <f t="shared" si="21"/>
        <v>18.91078947019298</v>
      </c>
      <c r="G93" s="366">
        <f t="shared" si="21"/>
        <v>26.503194231207555</v>
      </c>
      <c r="H93" s="366">
        <f t="shared" si="21"/>
        <v>1.490319616089227</v>
      </c>
      <c r="I93" s="366">
        <f t="shared" si="21"/>
        <v>-3.958326046763457</v>
      </c>
      <c r="J93" s="366">
        <f t="shared" si="21"/>
        <v>84.42219812796446</v>
      </c>
      <c r="K93" s="366">
        <f t="shared" si="21"/>
        <v>88.38052417472794</v>
      </c>
      <c r="L93" s="362"/>
    </row>
    <row r="94" spans="1:12" ht="12.75" hidden="1">
      <c r="A94" s="32">
        <v>2007</v>
      </c>
      <c r="B94" s="359">
        <f aca="true" t="shared" si="22" ref="B94:K95">B20/$B20*100</f>
        <v>100</v>
      </c>
      <c r="C94" s="365">
        <f t="shared" si="22"/>
        <v>101.04764026109858</v>
      </c>
      <c r="D94" s="366">
        <f t="shared" si="22"/>
        <v>55.01527100849071</v>
      </c>
      <c r="E94" s="366">
        <f t="shared" si="22"/>
        <v>0.9691683650933312</v>
      </c>
      <c r="F94" s="366">
        <f t="shared" si="22"/>
        <v>17.28706206075293</v>
      </c>
      <c r="G94" s="366">
        <f t="shared" si="22"/>
        <v>26.153091927534085</v>
      </c>
      <c r="H94" s="366">
        <f t="shared" si="22"/>
        <v>1.623046899227527</v>
      </c>
      <c r="I94" s="366">
        <f t="shared" si="22"/>
        <v>-1.0476402610982805</v>
      </c>
      <c r="J94" s="366">
        <f t="shared" si="22"/>
        <v>86.71861811800156</v>
      </c>
      <c r="K94" s="366">
        <f t="shared" si="22"/>
        <v>87.76625837909984</v>
      </c>
      <c r="L94" s="362"/>
    </row>
    <row r="95" spans="1:12" ht="12.75">
      <c r="A95" s="32">
        <v>2008</v>
      </c>
      <c r="B95" s="359">
        <v>100</v>
      </c>
      <c r="C95" s="365">
        <f t="shared" si="22"/>
        <v>102.2502581352732</v>
      </c>
      <c r="D95" s="366">
        <v>55.867781409421035</v>
      </c>
      <c r="E95" s="366">
        <v>0.9372372044653576</v>
      </c>
      <c r="F95" s="366">
        <f t="shared" si="22"/>
        <v>17.392317716499075</v>
      </c>
      <c r="G95" s="366">
        <f t="shared" si="22"/>
        <v>24.866660971477454</v>
      </c>
      <c r="H95" s="366">
        <f t="shared" si="22"/>
        <v>3.1862608334102838</v>
      </c>
      <c r="I95" s="366">
        <f t="shared" si="22"/>
        <v>-2.2502581352730777</v>
      </c>
      <c r="J95" s="366">
        <f t="shared" si="22"/>
        <v>83.03161175664836</v>
      </c>
      <c r="K95" s="366">
        <f t="shared" si="22"/>
        <v>85.28186989192143</v>
      </c>
      <c r="L95" s="366">
        <v>0</v>
      </c>
    </row>
    <row r="96" spans="1:12" ht="12.75">
      <c r="A96" s="181"/>
      <c r="B96" s="681" t="s">
        <v>182</v>
      </c>
      <c r="C96" s="682"/>
      <c r="D96" s="682"/>
      <c r="E96" s="682"/>
      <c r="F96" s="682"/>
      <c r="G96" s="682"/>
      <c r="H96" s="682"/>
      <c r="I96" s="682"/>
      <c r="J96" s="682"/>
      <c r="K96" s="682"/>
      <c r="L96" s="683"/>
    </row>
    <row r="97" spans="1:12" ht="12.75">
      <c r="A97" s="181"/>
      <c r="B97" s="681" t="s">
        <v>429</v>
      </c>
      <c r="C97" s="682"/>
      <c r="D97" s="682"/>
      <c r="E97" s="682"/>
      <c r="F97" s="682"/>
      <c r="G97" s="682"/>
      <c r="H97" s="682"/>
      <c r="I97" s="682"/>
      <c r="J97" s="682"/>
      <c r="K97" s="682"/>
      <c r="L97" s="683"/>
    </row>
    <row r="98" spans="1:12" ht="12.75" hidden="1">
      <c r="A98" s="32">
        <v>1998</v>
      </c>
      <c r="B98" s="359">
        <v>4.357395507637406</v>
      </c>
      <c r="C98" s="365">
        <v>4.7159441908898145</v>
      </c>
      <c r="D98" s="366">
        <v>6.361473565921699</v>
      </c>
      <c r="E98" s="366">
        <v>29.617834394904406</v>
      </c>
      <c r="F98" s="366">
        <v>5.63547278092102</v>
      </c>
      <c r="G98" s="366">
        <v>9.387327967834551</v>
      </c>
      <c r="H98" s="367" t="s">
        <v>86</v>
      </c>
      <c r="I98" s="367" t="s">
        <v>86</v>
      </c>
      <c r="J98" s="366">
        <v>20.955603028325726</v>
      </c>
      <c r="K98" s="366">
        <v>19.133612873980127</v>
      </c>
      <c r="L98" s="362"/>
    </row>
    <row r="99" spans="1:12" ht="12.75" hidden="1">
      <c r="A99" s="32">
        <v>1999</v>
      </c>
      <c r="B99" s="359">
        <v>0.02874035145346454</v>
      </c>
      <c r="C99" s="365">
        <v>-6.2353933498739735</v>
      </c>
      <c r="D99" s="366">
        <v>-0.09426310797242365</v>
      </c>
      <c r="E99" s="366">
        <v>35.93775593775598</v>
      </c>
      <c r="F99" s="366">
        <v>-7.3428867226341055</v>
      </c>
      <c r="G99" s="366">
        <v>-15.661425945973079</v>
      </c>
      <c r="H99" s="367" t="s">
        <v>86</v>
      </c>
      <c r="I99" s="367" t="s">
        <v>86</v>
      </c>
      <c r="J99" s="366">
        <v>12.21350635338807</v>
      </c>
      <c r="K99" s="366">
        <v>0.42093347348593113</v>
      </c>
      <c r="L99" s="362"/>
    </row>
    <row r="100" spans="1:12" ht="12.75" hidden="1">
      <c r="A100" s="32">
        <v>2000</v>
      </c>
      <c r="B100" s="359">
        <v>1.3701752225656634</v>
      </c>
      <c r="C100" s="365">
        <v>1.194896360600481</v>
      </c>
      <c r="D100" s="366">
        <v>2.2237598111386774</v>
      </c>
      <c r="E100" s="366">
        <v>3.253404024581272</v>
      </c>
      <c r="F100" s="366">
        <v>4.635289041800732</v>
      </c>
      <c r="G100" s="366">
        <v>-9.598471647493852</v>
      </c>
      <c r="H100" s="367" t="s">
        <v>86</v>
      </c>
      <c r="I100" s="367" t="s">
        <v>86</v>
      </c>
      <c r="J100" s="366">
        <v>8.937332481610056</v>
      </c>
      <c r="K100" s="366">
        <v>8.150035680680062</v>
      </c>
      <c r="L100" s="362"/>
    </row>
    <row r="101" spans="1:12" ht="12.75" hidden="1">
      <c r="A101" s="32">
        <v>2001</v>
      </c>
      <c r="B101" s="359">
        <v>3.48468106372124</v>
      </c>
      <c r="C101" s="365">
        <v>8.227145316775776</v>
      </c>
      <c r="D101" s="366">
        <v>5.704687662245277</v>
      </c>
      <c r="E101" s="366">
        <v>-8.22733107713853</v>
      </c>
      <c r="F101" s="366">
        <v>5.426422156084172</v>
      </c>
      <c r="G101" s="366">
        <v>12.950053038464304</v>
      </c>
      <c r="H101" s="367" t="s">
        <v>86</v>
      </c>
      <c r="I101" s="367" t="s">
        <v>86</v>
      </c>
      <c r="J101" s="366">
        <v>6.921462154724026</v>
      </c>
      <c r="K101" s="366">
        <v>13.463149873433935</v>
      </c>
      <c r="L101" s="362"/>
    </row>
    <row r="102" spans="1:12" ht="12.75" hidden="1">
      <c r="A102" s="32">
        <v>2002</v>
      </c>
      <c r="B102" s="359">
        <v>4.5895619976482465</v>
      </c>
      <c r="C102" s="365">
        <v>3.9857014677034073</v>
      </c>
      <c r="D102" s="366">
        <v>5.694607913583965</v>
      </c>
      <c r="E102" s="366">
        <v>5.5824008138352355</v>
      </c>
      <c r="F102" s="366">
        <v>3.02509125917625</v>
      </c>
      <c r="G102" s="366">
        <v>0.18234838407894927</v>
      </c>
      <c r="H102" s="367" t="s">
        <v>86</v>
      </c>
      <c r="I102" s="367" t="s">
        <v>86</v>
      </c>
      <c r="J102" s="366">
        <v>5.241427660750347</v>
      </c>
      <c r="K102" s="366">
        <v>4.369418573084644</v>
      </c>
      <c r="L102" s="362"/>
    </row>
    <row r="103" spans="1:12" ht="12.75" hidden="1">
      <c r="A103" s="32">
        <v>2003</v>
      </c>
      <c r="B103" s="359">
        <v>4.778908299737623</v>
      </c>
      <c r="C103" s="365">
        <v>-0.6813342140636536</v>
      </c>
      <c r="D103" s="366">
        <v>1.6212950739823242</v>
      </c>
      <c r="E103" s="366">
        <v>10.393833554137018</v>
      </c>
      <c r="F103" s="366">
        <v>4.256686053585625</v>
      </c>
      <c r="G103" s="366">
        <v>-2.6784509266792043</v>
      </c>
      <c r="H103" s="367" t="s">
        <v>86</v>
      </c>
      <c r="I103" s="367" t="s">
        <v>86</v>
      </c>
      <c r="J103" s="366">
        <v>15.937310710606639</v>
      </c>
      <c r="K103" s="366">
        <v>7.442887362488321</v>
      </c>
      <c r="L103" s="362"/>
    </row>
    <row r="104" spans="1:12" ht="12.75" hidden="1">
      <c r="A104" s="32">
        <v>2004</v>
      </c>
      <c r="B104" s="359">
        <v>5.030550682751112</v>
      </c>
      <c r="C104" s="365">
        <v>5.800606477778004</v>
      </c>
      <c r="D104" s="366">
        <v>4.2382167784200675</v>
      </c>
      <c r="E104" s="366">
        <v>26.892864935631962</v>
      </c>
      <c r="F104" s="366">
        <v>-2.86773321631469</v>
      </c>
      <c r="G104" s="366">
        <v>4.782090492039217</v>
      </c>
      <c r="H104" s="367" t="s">
        <v>86</v>
      </c>
      <c r="I104" s="367" t="s">
        <v>86</v>
      </c>
      <c r="J104" s="366">
        <v>7.375605868233535</v>
      </c>
      <c r="K104" s="366">
        <v>8.329231591785486</v>
      </c>
      <c r="L104" s="362"/>
    </row>
    <row r="105" spans="1:12" ht="12.75">
      <c r="A105" s="32">
        <v>2005</v>
      </c>
      <c r="B105" s="359">
        <v>6.665372500641695</v>
      </c>
      <c r="C105" s="365">
        <v>8.552073992017</v>
      </c>
      <c r="D105" s="366">
        <v>6.546312438968528</v>
      </c>
      <c r="E105" s="366">
        <v>3.370303499268786</v>
      </c>
      <c r="F105" s="366">
        <v>3.894880519829897</v>
      </c>
      <c r="G105" s="366">
        <v>17.548923871558642</v>
      </c>
      <c r="H105" s="367" t="s">
        <v>86</v>
      </c>
      <c r="I105" s="367" t="s">
        <v>86</v>
      </c>
      <c r="J105" s="366">
        <v>9.961354720938303</v>
      </c>
      <c r="K105" s="366">
        <v>12.352874513994834</v>
      </c>
      <c r="L105" s="367" t="s">
        <v>86</v>
      </c>
    </row>
    <row r="106" spans="1:12" ht="12.75">
      <c r="A106" s="32">
        <v>2006</v>
      </c>
      <c r="B106" s="359">
        <v>8.50332747652726</v>
      </c>
      <c r="C106" s="365">
        <v>6.626991486952633</v>
      </c>
      <c r="D106" s="366">
        <v>5.872045944268464</v>
      </c>
      <c r="E106" s="366">
        <v>9.107543874241003</v>
      </c>
      <c r="F106" s="366">
        <v>9.680717206668874</v>
      </c>
      <c r="G106" s="366">
        <v>9.259405771875805</v>
      </c>
      <c r="H106" s="367" t="s">
        <v>86</v>
      </c>
      <c r="I106" s="367" t="s">
        <v>86</v>
      </c>
      <c r="J106" s="366">
        <v>20.954099348228937</v>
      </c>
      <c r="K106" s="366">
        <v>17.82185311224424</v>
      </c>
      <c r="L106" s="367" t="s">
        <v>86</v>
      </c>
    </row>
    <row r="107" spans="1:12" ht="12.75">
      <c r="A107" s="32">
        <v>2007</v>
      </c>
      <c r="B107" s="366">
        <v>10.579377213553983</v>
      </c>
      <c r="C107" s="365">
        <v>6.417924278930158</v>
      </c>
      <c r="D107" s="366">
        <v>7.066835480232811</v>
      </c>
      <c r="E107" s="366">
        <v>-1.2730599176700537</v>
      </c>
      <c r="F107" s="366">
        <v>0.05398588775153712</v>
      </c>
      <c r="G107" s="366">
        <v>9.051766154120372</v>
      </c>
      <c r="H107" s="367" t="s">
        <v>86</v>
      </c>
      <c r="I107" s="367" t="s">
        <v>86</v>
      </c>
      <c r="J107" s="366">
        <v>14.29551781646856</v>
      </c>
      <c r="K107" s="366">
        <v>9.2339498794272</v>
      </c>
      <c r="L107" s="367" t="s">
        <v>86</v>
      </c>
    </row>
    <row r="108" spans="1:12" ht="12.75">
      <c r="A108" s="186">
        <v>2008</v>
      </c>
      <c r="B108" s="360">
        <v>6.170474967548984</v>
      </c>
      <c r="C108" s="368">
        <v>6.03472211813056</v>
      </c>
      <c r="D108" s="369">
        <v>6.098727464251567</v>
      </c>
      <c r="E108" s="369">
        <v>1.5674465292251512</v>
      </c>
      <c r="F108" s="369">
        <v>5.264999346617401</v>
      </c>
      <c r="G108" s="369">
        <v>1.8107151430950097</v>
      </c>
      <c r="H108" s="370" t="s">
        <v>86</v>
      </c>
      <c r="I108" s="370" t="s">
        <v>86</v>
      </c>
      <c r="J108" s="369">
        <v>3.182056257301454</v>
      </c>
      <c r="K108" s="369">
        <v>3.0615010276294328</v>
      </c>
      <c r="L108" s="370" t="s">
        <v>86</v>
      </c>
    </row>
    <row r="109" spans="1:12" ht="12.75">
      <c r="A109" s="32"/>
      <c r="B109" s="359"/>
      <c r="C109" s="365"/>
      <c r="D109" s="366"/>
      <c r="E109" s="366"/>
      <c r="F109" s="366"/>
      <c r="G109" s="366"/>
      <c r="H109" s="367"/>
      <c r="I109" s="367"/>
      <c r="J109" s="366"/>
      <c r="K109" s="366"/>
      <c r="L109" s="367"/>
    </row>
    <row r="110" spans="1:12" ht="12.75" hidden="1">
      <c r="A110" s="32" t="s">
        <v>143</v>
      </c>
      <c r="B110" s="359">
        <v>4.1814316087881025</v>
      </c>
      <c r="C110" s="365">
        <v>2.5533494781075063</v>
      </c>
      <c r="D110" s="366">
        <v>5.613423403791657</v>
      </c>
      <c r="E110" s="366">
        <v>12.606473594548518</v>
      </c>
      <c r="F110" s="366">
        <v>8.507404138472396</v>
      </c>
      <c r="G110" s="366">
        <v>6.454304577593618</v>
      </c>
      <c r="H110" s="367" t="s">
        <v>86</v>
      </c>
      <c r="I110" s="367" t="s">
        <v>86</v>
      </c>
      <c r="J110" s="366">
        <v>20.22223300499782</v>
      </c>
      <c r="K110" s="366">
        <v>14.563199541467114</v>
      </c>
      <c r="L110" s="367" t="s">
        <v>86</v>
      </c>
    </row>
    <row r="111" spans="1:12" ht="12.75" hidden="1">
      <c r="A111" s="32" t="s">
        <v>144</v>
      </c>
      <c r="B111" s="359">
        <v>3.802072579830366</v>
      </c>
      <c r="C111" s="365">
        <v>5.014813958217857</v>
      </c>
      <c r="D111" s="366">
        <v>5.8004715305363845</v>
      </c>
      <c r="E111" s="366">
        <v>26.933333333333096</v>
      </c>
      <c r="F111" s="366">
        <v>6.650174945956053</v>
      </c>
      <c r="G111" s="366">
        <v>8.977528401988906</v>
      </c>
      <c r="H111" s="367" t="s">
        <v>86</v>
      </c>
      <c r="I111" s="367" t="s">
        <v>86</v>
      </c>
      <c r="J111" s="366">
        <v>14.256468483347135</v>
      </c>
      <c r="K111" s="366">
        <v>14.625203596208806</v>
      </c>
      <c r="L111" s="367" t="s">
        <v>86</v>
      </c>
    </row>
    <row r="112" spans="1:12" ht="12.75" hidden="1">
      <c r="A112" s="32" t="s">
        <v>145</v>
      </c>
      <c r="B112" s="359">
        <v>-0.5814503573856342</v>
      </c>
      <c r="C112" s="365">
        <v>0.1723985500839973</v>
      </c>
      <c r="D112" s="366">
        <v>8.533204972861782</v>
      </c>
      <c r="E112" s="366">
        <v>34.24190800681427</v>
      </c>
      <c r="F112" s="366">
        <v>3.1685838284246017</v>
      </c>
      <c r="G112" s="366">
        <v>4.529516670193416</v>
      </c>
      <c r="H112" s="367" t="s">
        <v>86</v>
      </c>
      <c r="I112" s="367" t="s">
        <v>86</v>
      </c>
      <c r="J112" s="366">
        <v>23.34797400680435</v>
      </c>
      <c r="K112" s="366">
        <v>21.58615739873926</v>
      </c>
      <c r="L112" s="367" t="s">
        <v>86</v>
      </c>
    </row>
    <row r="113" spans="1:12" ht="12.75" hidden="1">
      <c r="A113" s="32" t="s">
        <v>146</v>
      </c>
      <c r="B113" s="359">
        <v>10.541342756183752</v>
      </c>
      <c r="C113" s="365">
        <v>11.49399454560384</v>
      </c>
      <c r="D113" s="366">
        <v>5.472653443176114</v>
      </c>
      <c r="E113" s="366">
        <v>43.81568310428469</v>
      </c>
      <c r="F113" s="366">
        <v>4.751841799147158</v>
      </c>
      <c r="G113" s="366">
        <v>15.948773491710043</v>
      </c>
      <c r="H113" s="367" t="s">
        <v>86</v>
      </c>
      <c r="I113" s="367" t="s">
        <v>86</v>
      </c>
      <c r="J113" s="366">
        <v>25.981844732324944</v>
      </c>
      <c r="K113" s="366">
        <v>25.650734943383995</v>
      </c>
      <c r="L113" s="367" t="s">
        <v>86</v>
      </c>
    </row>
    <row r="114" spans="1:12" ht="12.75" hidden="1">
      <c r="A114" s="32" t="s">
        <v>147</v>
      </c>
      <c r="B114" s="359">
        <v>1.9844253490871182</v>
      </c>
      <c r="C114" s="365">
        <v>-3.607543381850789</v>
      </c>
      <c r="D114" s="366">
        <v>1.5383980522430107</v>
      </c>
      <c r="E114" s="366">
        <v>45.00756429652057</v>
      </c>
      <c r="F114" s="366">
        <v>-10.12698269239479</v>
      </c>
      <c r="G114" s="366">
        <v>-9.733223322332108</v>
      </c>
      <c r="H114" s="367" t="s">
        <v>86</v>
      </c>
      <c r="I114" s="367" t="s">
        <v>86</v>
      </c>
      <c r="J114" s="366">
        <v>10.05141948451353</v>
      </c>
      <c r="K114" s="366">
        <v>-0.44124187003168913</v>
      </c>
      <c r="L114" s="367" t="s">
        <v>86</v>
      </c>
    </row>
    <row r="115" spans="1:12" ht="12.75" hidden="1">
      <c r="A115" s="32" t="s">
        <v>148</v>
      </c>
      <c r="B115" s="359">
        <v>1.819343698951272</v>
      </c>
      <c r="C115" s="365">
        <v>-3.2967158148948386</v>
      </c>
      <c r="D115" s="366">
        <v>1.864373149363658</v>
      </c>
      <c r="E115" s="366">
        <v>43.41736694677874</v>
      </c>
      <c r="F115" s="366">
        <v>-7.0316581339463085</v>
      </c>
      <c r="G115" s="366">
        <v>-9.11477582647251</v>
      </c>
      <c r="H115" s="367" t="s">
        <v>86</v>
      </c>
      <c r="I115" s="367" t="s">
        <v>86</v>
      </c>
      <c r="J115" s="366">
        <v>15.525860121960505</v>
      </c>
      <c r="K115" s="366">
        <v>5.0534578596824105</v>
      </c>
      <c r="L115" s="367" t="s">
        <v>86</v>
      </c>
    </row>
    <row r="116" spans="1:12" ht="12.75" hidden="1">
      <c r="A116" s="32" t="s">
        <v>149</v>
      </c>
      <c r="B116" s="359">
        <v>1.6805813903189204</v>
      </c>
      <c r="C116" s="365">
        <v>-7.044140714322964</v>
      </c>
      <c r="D116" s="366">
        <v>-3.5434636324709174</v>
      </c>
      <c r="E116" s="366">
        <v>38.26142131979708</v>
      </c>
      <c r="F116" s="366">
        <v>-7.765979170921071</v>
      </c>
      <c r="G116" s="366">
        <v>-19.264635715628486</v>
      </c>
      <c r="H116" s="367" t="s">
        <v>86</v>
      </c>
      <c r="I116" s="367" t="s">
        <v>86</v>
      </c>
      <c r="J116" s="366">
        <v>11.312907250797139</v>
      </c>
      <c r="K116" s="366">
        <v>-3.938942856776265</v>
      </c>
      <c r="L116" s="367" t="s">
        <v>86</v>
      </c>
    </row>
    <row r="117" spans="1:12" ht="12.75" hidden="1">
      <c r="A117" s="32" t="s">
        <v>150</v>
      </c>
      <c r="B117" s="359">
        <v>-5.264593562465933</v>
      </c>
      <c r="C117" s="365">
        <v>-10.930080204057106</v>
      </c>
      <c r="D117" s="366">
        <v>-0.12120155898470841</v>
      </c>
      <c r="E117" s="366">
        <v>21.135469364811684</v>
      </c>
      <c r="F117" s="366">
        <v>-4.954563121171461</v>
      </c>
      <c r="G117" s="366">
        <v>-22.801506892905763</v>
      </c>
      <c r="H117" s="367" t="s">
        <v>86</v>
      </c>
      <c r="I117" s="367" t="s">
        <v>86</v>
      </c>
      <c r="J117" s="366">
        <v>11.883329040304844</v>
      </c>
      <c r="K117" s="366">
        <v>0.7919496796575487</v>
      </c>
      <c r="L117" s="367" t="s">
        <v>86</v>
      </c>
    </row>
    <row r="118" spans="1:12" ht="12.75" hidden="1">
      <c r="A118" s="32" t="s">
        <v>151</v>
      </c>
      <c r="B118" s="359">
        <v>-2.891949059568134</v>
      </c>
      <c r="C118" s="365">
        <v>-4.310193977934745</v>
      </c>
      <c r="D118" s="366">
        <v>-2.3262807955848785</v>
      </c>
      <c r="E118" s="366">
        <v>9.702660406885784</v>
      </c>
      <c r="F118" s="366">
        <v>-3.7183226065970842</v>
      </c>
      <c r="G118" s="366">
        <v>-22.33935590018585</v>
      </c>
      <c r="H118" s="367" t="s">
        <v>86</v>
      </c>
      <c r="I118" s="367" t="s">
        <v>86</v>
      </c>
      <c r="J118" s="366">
        <v>12.311585432941001</v>
      </c>
      <c r="K118" s="366">
        <v>8.855573469572889</v>
      </c>
      <c r="L118" s="367" t="s">
        <v>86</v>
      </c>
    </row>
    <row r="119" spans="1:12" ht="12.75" hidden="1">
      <c r="A119" s="32" t="s">
        <v>152</v>
      </c>
      <c r="B119" s="359">
        <v>0.9576338463712659</v>
      </c>
      <c r="C119" s="365">
        <v>-5.304490892170705</v>
      </c>
      <c r="D119" s="366">
        <v>-1.8017815536526314</v>
      </c>
      <c r="E119" s="366">
        <v>3.8574218750001137</v>
      </c>
      <c r="F119" s="366">
        <v>-2.3465947403910405</v>
      </c>
      <c r="G119" s="366">
        <v>-17.636088285610043</v>
      </c>
      <c r="H119" s="367" t="s">
        <v>86</v>
      </c>
      <c r="I119" s="367" t="s">
        <v>86</v>
      </c>
      <c r="J119" s="366">
        <v>8.645643943096502</v>
      </c>
      <c r="K119" s="366">
        <v>-1.8984060777595175</v>
      </c>
      <c r="L119" s="367" t="s">
        <v>86</v>
      </c>
    </row>
    <row r="120" spans="1:12" ht="12.75" hidden="1">
      <c r="A120" s="32" t="s">
        <v>153</v>
      </c>
      <c r="B120" s="359">
        <v>1.846801812341738</v>
      </c>
      <c r="C120" s="365">
        <v>3.688630713989795</v>
      </c>
      <c r="D120" s="366">
        <v>4.435477477763186</v>
      </c>
      <c r="E120" s="366">
        <v>0.780174391922813</v>
      </c>
      <c r="F120" s="366">
        <v>3.568977350720772</v>
      </c>
      <c r="G120" s="366">
        <v>4.2944895144969735</v>
      </c>
      <c r="H120" s="367" t="s">
        <v>86</v>
      </c>
      <c r="I120" s="367" t="s">
        <v>86</v>
      </c>
      <c r="J120" s="366">
        <v>7.048790240640997</v>
      </c>
      <c r="K120" s="366">
        <v>9.547473533046187</v>
      </c>
      <c r="L120" s="367" t="s">
        <v>86</v>
      </c>
    </row>
    <row r="121" spans="1:12" ht="12.75" hidden="1">
      <c r="A121" s="32" t="s">
        <v>154</v>
      </c>
      <c r="B121" s="359">
        <v>5.682227181111472</v>
      </c>
      <c r="C121" s="365">
        <v>11.497534501743004</v>
      </c>
      <c r="D121" s="366">
        <v>8.712514772015396</v>
      </c>
      <c r="E121" s="366">
        <v>-0.5568445475638839</v>
      </c>
      <c r="F121" s="366">
        <v>18.092066830237655</v>
      </c>
      <c r="G121" s="366">
        <v>-1.1714490865090852</v>
      </c>
      <c r="H121" s="367" t="s">
        <v>86</v>
      </c>
      <c r="I121" s="367" t="s">
        <v>86</v>
      </c>
      <c r="J121" s="366">
        <v>8.166875685369291</v>
      </c>
      <c r="K121" s="366">
        <v>16.12363033741076</v>
      </c>
      <c r="L121" s="367" t="s">
        <v>86</v>
      </c>
    </row>
    <row r="122" spans="1:12" ht="12.75" hidden="1">
      <c r="A122" s="32" t="s">
        <v>155</v>
      </c>
      <c r="B122" s="359">
        <v>1.6435892337449474</v>
      </c>
      <c r="C122" s="365">
        <v>5.4552509745501965</v>
      </c>
      <c r="D122" s="366">
        <v>8.744497241339232</v>
      </c>
      <c r="E122" s="366">
        <v>-5.943889681407526</v>
      </c>
      <c r="F122" s="366">
        <v>3.1464605582686573</v>
      </c>
      <c r="G122" s="366">
        <v>13.213543097022026</v>
      </c>
      <c r="H122" s="367" t="s">
        <v>86</v>
      </c>
      <c r="I122" s="367" t="s">
        <v>86</v>
      </c>
      <c r="J122" s="366">
        <v>14.198667711598588</v>
      </c>
      <c r="K122" s="366">
        <v>19.49924662584553</v>
      </c>
      <c r="L122" s="367" t="s">
        <v>86</v>
      </c>
    </row>
    <row r="123" spans="1:12" ht="12.75" hidden="1">
      <c r="A123" s="32" t="s">
        <v>156</v>
      </c>
      <c r="B123" s="359">
        <v>1.9987896104110945</v>
      </c>
      <c r="C123" s="365">
        <v>9.800466076745096</v>
      </c>
      <c r="D123" s="366">
        <v>2.2872575796878465</v>
      </c>
      <c r="E123" s="366">
        <v>-9.590973201692648</v>
      </c>
      <c r="F123" s="366">
        <v>6.500023017078547</v>
      </c>
      <c r="G123" s="366">
        <v>26.206649982123636</v>
      </c>
      <c r="H123" s="367" t="s">
        <v>86</v>
      </c>
      <c r="I123" s="367" t="s">
        <v>86</v>
      </c>
      <c r="J123" s="366">
        <v>6.4989203454895375</v>
      </c>
      <c r="K123" s="366">
        <v>18.1979968294268</v>
      </c>
      <c r="L123" s="367" t="s">
        <v>86</v>
      </c>
    </row>
    <row r="124" spans="1:12" ht="12.75" hidden="1">
      <c r="A124" s="32" t="s">
        <v>157</v>
      </c>
      <c r="B124" s="359">
        <v>2.932797540476855</v>
      </c>
      <c r="C124" s="365">
        <v>8.156198102880637</v>
      </c>
      <c r="D124" s="366">
        <v>5.775142898350595</v>
      </c>
      <c r="E124" s="366">
        <v>-9.881602914389802</v>
      </c>
      <c r="F124" s="366">
        <v>7.969387973235584</v>
      </c>
      <c r="G124" s="366">
        <v>12.770231983104011</v>
      </c>
      <c r="H124" s="367" t="s">
        <v>86</v>
      </c>
      <c r="I124" s="367" t="s">
        <v>86</v>
      </c>
      <c r="J124" s="366">
        <v>7.7260814187037</v>
      </c>
      <c r="K124" s="366">
        <v>15.456468852319105</v>
      </c>
      <c r="L124" s="367" t="s">
        <v>86</v>
      </c>
    </row>
    <row r="125" spans="1:12" ht="12.75" hidden="1">
      <c r="A125" s="32" t="s">
        <v>158</v>
      </c>
      <c r="B125" s="359">
        <v>7.317945355935663</v>
      </c>
      <c r="C125" s="365">
        <v>9.238491894655937</v>
      </c>
      <c r="D125" s="366">
        <v>6.239968482796755</v>
      </c>
      <c r="E125" s="366">
        <v>-7.419505366308783</v>
      </c>
      <c r="F125" s="366">
        <v>4.135542913677554</v>
      </c>
      <c r="G125" s="366">
        <v>2.433905146316917</v>
      </c>
      <c r="H125" s="367" t="s">
        <v>86</v>
      </c>
      <c r="I125" s="367" t="s">
        <v>86</v>
      </c>
      <c r="J125" s="366">
        <v>0.33886533323612866</v>
      </c>
      <c r="K125" s="366">
        <v>3.2444300291908377</v>
      </c>
      <c r="L125" s="367" t="s">
        <v>86</v>
      </c>
    </row>
    <row r="126" spans="1:12" ht="12.75" hidden="1">
      <c r="A126" s="32" t="s">
        <v>159</v>
      </c>
      <c r="B126" s="359">
        <v>3.9178200345899654</v>
      </c>
      <c r="C126" s="365">
        <v>4.856684867427703</v>
      </c>
      <c r="D126" s="366">
        <v>2.155729864166716</v>
      </c>
      <c r="E126" s="366">
        <v>1.3650151668352066</v>
      </c>
      <c r="F126" s="366">
        <v>5.468077565692539</v>
      </c>
      <c r="G126" s="366">
        <v>-0.11955504730219957</v>
      </c>
      <c r="H126" s="367" t="s">
        <v>86</v>
      </c>
      <c r="I126" s="367" t="s">
        <v>86</v>
      </c>
      <c r="J126" s="366">
        <v>-4.31314015132007</v>
      </c>
      <c r="K126" s="366">
        <v>-2.594740767369302</v>
      </c>
      <c r="L126" s="367" t="s">
        <v>86</v>
      </c>
    </row>
    <row r="127" spans="1:12" ht="12.75" hidden="1">
      <c r="A127" s="32" t="s">
        <v>160</v>
      </c>
      <c r="B127" s="359">
        <v>2.556992476347247</v>
      </c>
      <c r="C127" s="365">
        <v>2.220946611932902</v>
      </c>
      <c r="D127" s="366">
        <v>6.966406110149734</v>
      </c>
      <c r="E127" s="366">
        <v>9.308372334893477</v>
      </c>
      <c r="F127" s="366">
        <v>7.084503998271273</v>
      </c>
      <c r="G127" s="366">
        <v>-3.9889383515449026</v>
      </c>
      <c r="H127" s="367" t="s">
        <v>86</v>
      </c>
      <c r="I127" s="367" t="s">
        <v>86</v>
      </c>
      <c r="J127" s="366">
        <v>4.966348455408152</v>
      </c>
      <c r="K127" s="366">
        <v>4.292908530318499</v>
      </c>
      <c r="L127" s="367" t="s">
        <v>86</v>
      </c>
    </row>
    <row r="128" spans="1:12" ht="12.75" hidden="1">
      <c r="A128" s="32" t="s">
        <v>161</v>
      </c>
      <c r="B128" s="359">
        <v>7.838744891789176</v>
      </c>
      <c r="C128" s="365">
        <v>6.370860672297994</v>
      </c>
      <c r="D128" s="366">
        <v>6.282249093975366</v>
      </c>
      <c r="E128" s="366">
        <v>8.79231935320881</v>
      </c>
      <c r="F128" s="366">
        <v>1.7819312174552522</v>
      </c>
      <c r="G128" s="366">
        <v>3.4823522246246057</v>
      </c>
      <c r="H128" s="367" t="s">
        <v>86</v>
      </c>
      <c r="I128" s="367" t="s">
        <v>86</v>
      </c>
      <c r="J128" s="366">
        <v>10.401828093291783</v>
      </c>
      <c r="K128" s="366">
        <v>8.20980254437336</v>
      </c>
      <c r="L128" s="367" t="s">
        <v>86</v>
      </c>
    </row>
    <row r="129" spans="1:12" ht="12.75" hidden="1">
      <c r="A129" s="32" t="s">
        <v>162</v>
      </c>
      <c r="B129" s="359">
        <v>4.010440632784864</v>
      </c>
      <c r="C129" s="365">
        <v>2.7049528866528476</v>
      </c>
      <c r="D129" s="366">
        <v>7.137020072654394</v>
      </c>
      <c r="E129" s="366">
        <v>2.973790322580541</v>
      </c>
      <c r="F129" s="366">
        <v>-0.48295409560864755</v>
      </c>
      <c r="G129" s="366">
        <v>1.6260803320461719</v>
      </c>
      <c r="H129" s="367" t="s">
        <v>86</v>
      </c>
      <c r="I129" s="367" t="s">
        <v>86</v>
      </c>
      <c r="J129" s="366">
        <v>9.772694287213525</v>
      </c>
      <c r="K129" s="366">
        <v>7.199853074086505</v>
      </c>
      <c r="L129" s="367" t="s">
        <v>86</v>
      </c>
    </row>
    <row r="130" spans="1:12" ht="12.75" hidden="1">
      <c r="A130" s="32" t="s">
        <v>163</v>
      </c>
      <c r="B130" s="359">
        <v>5.566180214176015</v>
      </c>
      <c r="C130" s="365">
        <v>-0.1867537915456694</v>
      </c>
      <c r="D130" s="366">
        <v>5.412309351871272</v>
      </c>
      <c r="E130" s="366">
        <v>6.034912718204438</v>
      </c>
      <c r="F130" s="366">
        <v>3.2907685660794357</v>
      </c>
      <c r="G130" s="366">
        <v>-2.466822794691822</v>
      </c>
      <c r="H130" s="367" t="s">
        <v>86</v>
      </c>
      <c r="I130" s="367" t="s">
        <v>86</v>
      </c>
      <c r="J130" s="366">
        <v>17.58019113190967</v>
      </c>
      <c r="K130" s="366">
        <v>8.449881844872408</v>
      </c>
      <c r="L130" s="367" t="s">
        <v>86</v>
      </c>
    </row>
    <row r="131" spans="1:12" ht="12.75" hidden="1">
      <c r="A131" s="32" t="s">
        <v>164</v>
      </c>
      <c r="B131" s="359">
        <v>5.341083959431231</v>
      </c>
      <c r="C131" s="365">
        <v>-0.1285660452641082</v>
      </c>
      <c r="D131" s="366">
        <v>1.496388028895808</v>
      </c>
      <c r="E131" s="366">
        <v>8.51569933396759</v>
      </c>
      <c r="F131" s="366">
        <v>-1.196819245983761</v>
      </c>
      <c r="G131" s="366">
        <v>-2.152501650906814</v>
      </c>
      <c r="H131" s="367" t="s">
        <v>86</v>
      </c>
      <c r="I131" s="367" t="s">
        <v>86</v>
      </c>
      <c r="J131" s="366">
        <v>16.297961614611523</v>
      </c>
      <c r="K131" s="366">
        <v>7.816056840466317</v>
      </c>
      <c r="L131" s="367" t="s">
        <v>86</v>
      </c>
    </row>
    <row r="132" spans="1:12" ht="12.75" hidden="1">
      <c r="A132" s="32" t="s">
        <v>165</v>
      </c>
      <c r="B132" s="359">
        <v>3.4007819879352468</v>
      </c>
      <c r="C132" s="365">
        <v>-0.4659744582323384</v>
      </c>
      <c r="D132" s="366">
        <v>0.07089852058408042</v>
      </c>
      <c r="E132" s="366">
        <v>9.382257315373764</v>
      </c>
      <c r="F132" s="366">
        <v>-0.6983484739433408</v>
      </c>
      <c r="G132" s="366">
        <v>0.10594311443317395</v>
      </c>
      <c r="H132" s="367" t="s">
        <v>86</v>
      </c>
      <c r="I132" s="367" t="s">
        <v>86</v>
      </c>
      <c r="J132" s="366">
        <v>13.676758315312583</v>
      </c>
      <c r="K132" s="366">
        <v>7.598643273712199</v>
      </c>
      <c r="L132" s="367" t="s">
        <v>86</v>
      </c>
    </row>
    <row r="133" spans="1:12" ht="12.75" hidden="1">
      <c r="A133" s="32" t="s">
        <v>166</v>
      </c>
      <c r="B133" s="359">
        <v>4.929024187458538</v>
      </c>
      <c r="C133" s="365">
        <v>-1.8355965166807664</v>
      </c>
      <c r="D133" s="366">
        <v>-0.03589421462180553</v>
      </c>
      <c r="E133" s="366">
        <v>17.670093000489516</v>
      </c>
      <c r="F133" s="366">
        <v>13.249427189409019</v>
      </c>
      <c r="G133" s="366">
        <v>-5.765651656930473</v>
      </c>
      <c r="H133" s="367" t="s">
        <v>86</v>
      </c>
      <c r="I133" s="367" t="s">
        <v>86</v>
      </c>
      <c r="J133" s="366">
        <v>16.430289500582234</v>
      </c>
      <c r="K133" s="366">
        <v>6.133342951434557</v>
      </c>
      <c r="L133" s="367" t="s">
        <v>86</v>
      </c>
    </row>
    <row r="134" spans="1:12" ht="12.75" hidden="1">
      <c r="A134" s="32" t="s">
        <v>167</v>
      </c>
      <c r="B134" s="359">
        <v>4.1828947528399</v>
      </c>
      <c r="C134" s="365">
        <v>1.4543940967521678</v>
      </c>
      <c r="D134" s="366">
        <v>3.8140381048486773</v>
      </c>
      <c r="E134" s="366">
        <v>19.708372530573854</v>
      </c>
      <c r="F134" s="366">
        <v>-6.501986847302803</v>
      </c>
      <c r="G134" s="366">
        <v>-0.8697508137235701</v>
      </c>
      <c r="H134" s="367" t="s">
        <v>86</v>
      </c>
      <c r="I134" s="367" t="s">
        <v>86</v>
      </c>
      <c r="J134" s="366">
        <v>7.480150863602631</v>
      </c>
      <c r="K134" s="366">
        <v>3.7606472945586944</v>
      </c>
      <c r="L134" s="367" t="s">
        <v>86</v>
      </c>
    </row>
    <row r="135" spans="1:12" ht="12.75" hidden="1">
      <c r="A135" s="32" t="s">
        <v>168</v>
      </c>
      <c r="B135" s="359">
        <v>2.8551360318017487</v>
      </c>
      <c r="C135" s="365">
        <v>2.1788184811156697</v>
      </c>
      <c r="D135" s="366">
        <v>2.0809574190356273</v>
      </c>
      <c r="E135" s="366">
        <v>29.943007452871655</v>
      </c>
      <c r="F135" s="366">
        <v>0.07557961393113999</v>
      </c>
      <c r="G135" s="366">
        <v>-0.999411266351828</v>
      </c>
      <c r="H135" s="367" t="s">
        <v>86</v>
      </c>
      <c r="I135" s="367" t="s">
        <v>86</v>
      </c>
      <c r="J135" s="366">
        <v>11.849705648956316</v>
      </c>
      <c r="K135" s="366">
        <v>10.751449841648537</v>
      </c>
      <c r="L135" s="367" t="s">
        <v>86</v>
      </c>
    </row>
    <row r="136" spans="1:12" ht="12.75" hidden="1">
      <c r="A136" s="32" t="s">
        <v>169</v>
      </c>
      <c r="B136" s="359">
        <v>7.478254540160847</v>
      </c>
      <c r="C136" s="365">
        <v>10.108242888609425</v>
      </c>
      <c r="D136" s="366">
        <v>4.906750155191688</v>
      </c>
      <c r="E136" s="366">
        <v>30.02123142250582</v>
      </c>
      <c r="F136" s="366">
        <v>-0.4250901112677212</v>
      </c>
      <c r="G136" s="366">
        <v>10.165654902767557</v>
      </c>
      <c r="H136" s="367" t="s">
        <v>86</v>
      </c>
      <c r="I136" s="367" t="s">
        <v>86</v>
      </c>
      <c r="J136" s="366">
        <v>2.822681094106045</v>
      </c>
      <c r="K136" s="366">
        <v>6.3267944211361</v>
      </c>
      <c r="L136" s="367" t="s">
        <v>86</v>
      </c>
    </row>
    <row r="137" spans="1:12" ht="12.75" hidden="1">
      <c r="A137" s="32" t="s">
        <v>170</v>
      </c>
      <c r="B137" s="359">
        <v>5.462588050565898</v>
      </c>
      <c r="C137" s="365">
        <v>8.882123402008133</v>
      </c>
      <c r="D137" s="366">
        <v>5.99905102655849</v>
      </c>
      <c r="E137" s="366">
        <v>27.287853577371607</v>
      </c>
      <c r="F137" s="366">
        <v>-4.446786090621842</v>
      </c>
      <c r="G137" s="366">
        <v>9.6391490995872</v>
      </c>
      <c r="H137" s="367" t="s">
        <v>86</v>
      </c>
      <c r="I137" s="367" t="s">
        <v>86</v>
      </c>
      <c r="J137" s="366">
        <v>7.440633475862569</v>
      </c>
      <c r="K137" s="366">
        <v>11.774026371236275</v>
      </c>
      <c r="L137" s="367" t="s">
        <v>86</v>
      </c>
    </row>
    <row r="138" spans="1:12" ht="12.75" hidden="1">
      <c r="A138" s="32" t="s">
        <v>171</v>
      </c>
      <c r="B138" s="359">
        <v>4.9435160115769605</v>
      </c>
      <c r="C138" s="365">
        <v>7.811802944363009</v>
      </c>
      <c r="D138" s="366">
        <v>6.810465211796071</v>
      </c>
      <c r="E138" s="366">
        <v>11.70923379174846</v>
      </c>
      <c r="F138" s="366">
        <v>4.635267801664739</v>
      </c>
      <c r="G138" s="366">
        <v>14.99982057630882</v>
      </c>
      <c r="H138" s="367" t="s">
        <v>86</v>
      </c>
      <c r="I138" s="367" t="s">
        <v>86</v>
      </c>
      <c r="J138" s="366">
        <v>5.152518325845364</v>
      </c>
      <c r="K138" s="366">
        <v>8.825904985681717</v>
      </c>
      <c r="L138" s="367" t="s">
        <v>86</v>
      </c>
    </row>
    <row r="139" spans="1:12" ht="12.75" hidden="1">
      <c r="A139" s="32" t="s">
        <v>172</v>
      </c>
      <c r="B139" s="359">
        <v>8.77733381765347</v>
      </c>
      <c r="C139" s="365">
        <v>11.596191441604532</v>
      </c>
      <c r="D139" s="366">
        <v>7.418549402033861</v>
      </c>
      <c r="E139" s="366">
        <v>2.564102564102228</v>
      </c>
      <c r="F139" s="366">
        <v>1.1736610058781736</v>
      </c>
      <c r="G139" s="366">
        <v>21.77967945463783</v>
      </c>
      <c r="H139" s="367" t="s">
        <v>86</v>
      </c>
      <c r="I139" s="367" t="s">
        <v>86</v>
      </c>
      <c r="J139" s="366">
        <v>4.158691921858562</v>
      </c>
      <c r="K139" s="366">
        <v>7.68951444852955</v>
      </c>
      <c r="L139" s="367" t="s">
        <v>86</v>
      </c>
    </row>
    <row r="140" spans="1:12" ht="12.75" hidden="1">
      <c r="A140" s="32" t="s">
        <v>173</v>
      </c>
      <c r="B140" s="359">
        <v>7.258616135826259</v>
      </c>
      <c r="C140" s="365">
        <v>6.3667753819339055</v>
      </c>
      <c r="D140" s="366">
        <v>7.368982994159822</v>
      </c>
      <c r="E140" s="366">
        <v>1.6655780535595994</v>
      </c>
      <c r="F140" s="366">
        <v>6.810804430367085</v>
      </c>
      <c r="G140" s="366">
        <v>15.015543903187648</v>
      </c>
      <c r="H140" s="367" t="s">
        <v>86</v>
      </c>
      <c r="I140" s="367" t="s">
        <v>86</v>
      </c>
      <c r="J140" s="366">
        <v>13.436997555227535</v>
      </c>
      <c r="K140" s="366">
        <v>11.938624031669121</v>
      </c>
      <c r="L140" s="367" t="s">
        <v>86</v>
      </c>
    </row>
    <row r="141" spans="1:12" ht="12.75" hidden="1">
      <c r="A141" s="32" t="s">
        <v>174</v>
      </c>
      <c r="B141" s="359">
        <v>5.583222760248319</v>
      </c>
      <c r="C141" s="365">
        <v>8.574860357017315</v>
      </c>
      <c r="D141" s="366">
        <v>4.755193147585743</v>
      </c>
      <c r="E141" s="366">
        <v>-1.078431372549943</v>
      </c>
      <c r="F141" s="366">
        <v>3.2377591530659657</v>
      </c>
      <c r="G141" s="366">
        <v>18.052515042720387</v>
      </c>
      <c r="H141" s="367" t="s">
        <v>86</v>
      </c>
      <c r="I141" s="367" t="s">
        <v>86</v>
      </c>
      <c r="J141" s="366">
        <v>16.606028577816573</v>
      </c>
      <c r="K141" s="366">
        <v>19.755249406176205</v>
      </c>
      <c r="L141" s="367" t="s">
        <v>86</v>
      </c>
    </row>
    <row r="142" spans="1:12" ht="12.75" hidden="1">
      <c r="A142" s="32" t="s">
        <v>175</v>
      </c>
      <c r="B142" s="359">
        <v>7.136396660883946</v>
      </c>
      <c r="C142" s="365">
        <v>9.67827744690912</v>
      </c>
      <c r="D142" s="366">
        <v>7.0529951997332745</v>
      </c>
      <c r="E142" s="366">
        <v>15.793176222300431</v>
      </c>
      <c r="F142" s="366">
        <v>18.087885985748642</v>
      </c>
      <c r="G142" s="366">
        <v>12.03544793584392</v>
      </c>
      <c r="H142" s="367" t="s">
        <v>86</v>
      </c>
      <c r="I142" s="367" t="s">
        <v>86</v>
      </c>
      <c r="J142" s="366">
        <v>20.678675032044723</v>
      </c>
      <c r="K142" s="366">
        <v>23.843195465893047</v>
      </c>
      <c r="L142" s="367" t="s">
        <v>86</v>
      </c>
    </row>
    <row r="143" spans="1:12" ht="12.75" hidden="1">
      <c r="A143" s="32" t="s">
        <v>176</v>
      </c>
      <c r="B143" s="359">
        <v>8.126853311249079</v>
      </c>
      <c r="C143" s="365">
        <v>6.220255570947032</v>
      </c>
      <c r="D143" s="366">
        <v>4.994674519140304</v>
      </c>
      <c r="E143" s="366">
        <v>7.203947368421424</v>
      </c>
      <c r="F143" s="366">
        <v>12.010006657655765</v>
      </c>
      <c r="G143" s="366">
        <v>7.729779302295327</v>
      </c>
      <c r="H143" s="367" t="s">
        <v>86</v>
      </c>
      <c r="I143" s="367" t="s">
        <v>86</v>
      </c>
      <c r="J143" s="366">
        <v>19.07933817530906</v>
      </c>
      <c r="K143" s="366">
        <v>16.025488738514056</v>
      </c>
      <c r="L143" s="367" t="s">
        <v>86</v>
      </c>
    </row>
    <row r="144" spans="1:12" ht="12.75" hidden="1">
      <c r="A144" s="32" t="s">
        <v>177</v>
      </c>
      <c r="B144" s="359">
        <v>7.978115509196158</v>
      </c>
      <c r="C144" s="365">
        <v>6.531892905135933</v>
      </c>
      <c r="D144" s="366">
        <v>4.558116130423599</v>
      </c>
      <c r="E144" s="366">
        <v>5.974943784130488</v>
      </c>
      <c r="F144" s="366">
        <v>2.3944154863425666</v>
      </c>
      <c r="G144" s="366">
        <v>8.99504657610531</v>
      </c>
      <c r="H144" s="367" t="s">
        <v>86</v>
      </c>
      <c r="I144" s="367" t="s">
        <v>86</v>
      </c>
      <c r="J144" s="366">
        <v>24.737592177664553</v>
      </c>
      <c r="K144" s="366">
        <v>22.14045905087829</v>
      </c>
      <c r="L144" s="367" t="s">
        <v>86</v>
      </c>
    </row>
    <row r="145" spans="1:12" ht="12.75" hidden="1">
      <c r="A145" s="32" t="s">
        <v>178</v>
      </c>
      <c r="B145" s="359">
        <v>10.618073803267777</v>
      </c>
      <c r="C145" s="365">
        <v>4.618728545517243</v>
      </c>
      <c r="D145" s="366">
        <v>6.883210625090356</v>
      </c>
      <c r="E145" s="366">
        <v>7.961678229269921</v>
      </c>
      <c r="F145" s="366">
        <v>8.629578989346399</v>
      </c>
      <c r="G145" s="366">
        <v>8.976369608985848</v>
      </c>
      <c r="H145" s="367" t="s">
        <v>86</v>
      </c>
      <c r="I145" s="367" t="s">
        <v>86</v>
      </c>
      <c r="J145" s="366">
        <v>19.421290243859673</v>
      </c>
      <c r="K145" s="366">
        <v>11.465030815026836</v>
      </c>
      <c r="L145" s="367" t="s">
        <v>86</v>
      </c>
    </row>
    <row r="146" spans="1:12" ht="12.75" hidden="1">
      <c r="A146" s="32" t="s">
        <v>179</v>
      </c>
      <c r="B146" s="359">
        <v>9.253902790079309</v>
      </c>
      <c r="C146" s="365">
        <v>3.560216125902784</v>
      </c>
      <c r="D146" s="366">
        <v>6.398544043870302</v>
      </c>
      <c r="E146" s="366">
        <v>-5.437424058323074</v>
      </c>
      <c r="F146" s="366">
        <v>2.6229508196717006</v>
      </c>
      <c r="G146" s="366">
        <v>9.934826203208559</v>
      </c>
      <c r="H146" s="367" t="s">
        <v>86</v>
      </c>
      <c r="I146" s="367" t="s">
        <v>86</v>
      </c>
      <c r="J146" s="366">
        <v>22.227688271225006</v>
      </c>
      <c r="K146" s="366">
        <v>14.686439877670736</v>
      </c>
      <c r="L146" s="367" t="s">
        <v>86</v>
      </c>
    </row>
    <row r="147" spans="1:12" ht="12.75" hidden="1">
      <c r="A147" s="32" t="s">
        <v>180</v>
      </c>
      <c r="B147" s="359">
        <v>8.526224440319766</v>
      </c>
      <c r="C147" s="365">
        <v>4.409864854546839</v>
      </c>
      <c r="D147" s="366">
        <v>7.867790096788411</v>
      </c>
      <c r="E147" s="366">
        <v>-0.3682111077019812</v>
      </c>
      <c r="F147" s="366">
        <v>-3.5104466858790886</v>
      </c>
      <c r="G147" s="366">
        <v>7.950160860576389</v>
      </c>
      <c r="H147" s="367" t="s">
        <v>86</v>
      </c>
      <c r="I147" s="367" t="s">
        <v>86</v>
      </c>
      <c r="J147" s="366">
        <v>15.255809931757526</v>
      </c>
      <c r="K147" s="366">
        <v>10.060402706728638</v>
      </c>
      <c r="L147" s="367" t="s">
        <v>86</v>
      </c>
    </row>
    <row r="148" spans="1:12" ht="12.75" hidden="1">
      <c r="A148" s="32" t="s">
        <v>181</v>
      </c>
      <c r="B148" s="359">
        <v>10.773189094364753</v>
      </c>
      <c r="C148" s="365">
        <v>5.706361830184164</v>
      </c>
      <c r="D148" s="366">
        <v>8.267924052663503</v>
      </c>
      <c r="E148" s="366">
        <v>-0.39405880569793794</v>
      </c>
      <c r="F148" s="366">
        <v>1.1854010396994141</v>
      </c>
      <c r="G148" s="366">
        <v>11.386059580446428</v>
      </c>
      <c r="H148" s="367" t="s">
        <v>86</v>
      </c>
      <c r="I148" s="367" t="s">
        <v>86</v>
      </c>
      <c r="J148" s="366">
        <v>8.718553777282551</v>
      </c>
      <c r="K148" s="366">
        <v>2.731272035193527</v>
      </c>
      <c r="L148" s="367" t="s">
        <v>86</v>
      </c>
    </row>
    <row r="149" spans="1:12" ht="12.75" hidden="1">
      <c r="A149" s="32" t="s">
        <v>29</v>
      </c>
      <c r="B149" s="359">
        <v>13.475997686524238</v>
      </c>
      <c r="C149" s="365">
        <v>11.433082780024122</v>
      </c>
      <c r="D149" s="366">
        <v>5.812150517301902</v>
      </c>
      <c r="E149" s="366">
        <v>1.132190942473116</v>
      </c>
      <c r="F149" s="366">
        <v>0.14946703203079892</v>
      </c>
      <c r="G149" s="366">
        <v>7.2714189865910015</v>
      </c>
      <c r="H149" s="367" t="s">
        <v>86</v>
      </c>
      <c r="I149" s="367" t="s">
        <v>86</v>
      </c>
      <c r="J149" s="366">
        <v>12.46898299246233</v>
      </c>
      <c r="K149" s="366">
        <v>10.181275677399611</v>
      </c>
      <c r="L149" s="367" t="s">
        <v>86</v>
      </c>
    </row>
    <row r="150" spans="1:12" ht="12.75">
      <c r="A150" s="32" t="s">
        <v>30</v>
      </c>
      <c r="B150" s="359">
        <v>9.679513570004332</v>
      </c>
      <c r="C150" s="365">
        <v>9.487595671251952</v>
      </c>
      <c r="D150" s="366">
        <v>7.584709046509801</v>
      </c>
      <c r="E150" s="366">
        <v>2.345004818502531</v>
      </c>
      <c r="F150" s="366">
        <v>0.985907211039418</v>
      </c>
      <c r="G150" s="366">
        <v>6.495908388437428</v>
      </c>
      <c r="H150" s="367" t="s">
        <v>86</v>
      </c>
      <c r="I150" s="367" t="s">
        <v>86</v>
      </c>
      <c r="J150" s="366">
        <v>10.84414495449279</v>
      </c>
      <c r="K150" s="366">
        <v>10.560335954547256</v>
      </c>
      <c r="L150" s="367" t="s">
        <v>86</v>
      </c>
    </row>
    <row r="151" spans="1:12" ht="12.75">
      <c r="A151" s="32" t="s">
        <v>31</v>
      </c>
      <c r="B151" s="359">
        <v>7.34101858518153</v>
      </c>
      <c r="C151" s="365">
        <v>7.194673905412685</v>
      </c>
      <c r="D151" s="366">
        <v>6.363993428004136</v>
      </c>
      <c r="E151" s="366">
        <v>0.5235602094240335</v>
      </c>
      <c r="F151" s="366">
        <v>10.279815571857839</v>
      </c>
      <c r="G151" s="366">
        <v>9.484647999836099</v>
      </c>
      <c r="H151" s="367" t="s">
        <v>86</v>
      </c>
      <c r="I151" s="367" t="s">
        <v>86</v>
      </c>
      <c r="J151" s="366">
        <v>8.179129456235017</v>
      </c>
      <c r="K151" s="366">
        <v>8.001164242162645</v>
      </c>
      <c r="L151" s="367" t="s">
        <v>86</v>
      </c>
    </row>
    <row r="152" spans="1:12" ht="12.75">
      <c r="A152" s="32" t="s">
        <v>32</v>
      </c>
      <c r="B152" s="359">
        <v>6.764289786524458</v>
      </c>
      <c r="C152" s="365">
        <v>7.339039944440472</v>
      </c>
      <c r="D152" s="366">
        <v>6.120451069729469</v>
      </c>
      <c r="E152" s="366">
        <v>0.9129640900783329</v>
      </c>
      <c r="F152" s="366">
        <v>6.1135604067410725</v>
      </c>
      <c r="G152" s="366">
        <v>0.562801586163971</v>
      </c>
      <c r="H152" s="367" t="s">
        <v>86</v>
      </c>
      <c r="I152" s="367" t="s">
        <v>86</v>
      </c>
      <c r="J152" s="366">
        <v>2.9255875084830194</v>
      </c>
      <c r="K152" s="366">
        <v>3.648440157441968</v>
      </c>
      <c r="L152" s="367" t="s">
        <v>86</v>
      </c>
    </row>
    <row r="153" spans="1:12" ht="12.75">
      <c r="A153" s="32" t="s">
        <v>33</v>
      </c>
      <c r="B153" s="359">
        <v>1.6343693440680482</v>
      </c>
      <c r="C153" s="365">
        <v>1.0679991153583046</v>
      </c>
      <c r="D153" s="366">
        <v>4.484485813339603</v>
      </c>
      <c r="E153" s="366">
        <v>2.5113464447804574</v>
      </c>
      <c r="F153" s="366">
        <v>3.9811481311774486</v>
      </c>
      <c r="G153" s="366">
        <v>-7.150173587505492</v>
      </c>
      <c r="H153" s="367" t="s">
        <v>86</v>
      </c>
      <c r="I153" s="367" t="s">
        <v>86</v>
      </c>
      <c r="J153" s="366">
        <v>-7.6030389314421285</v>
      </c>
      <c r="K153" s="366">
        <v>-7.810218789487664</v>
      </c>
      <c r="L153" s="367" t="s">
        <v>86</v>
      </c>
    </row>
    <row r="154" spans="1:12" ht="12.75">
      <c r="A154" s="32" t="s">
        <v>34</v>
      </c>
      <c r="B154" s="359">
        <v>-5.734077190004243</v>
      </c>
      <c r="C154" s="365">
        <v>-3.85619071244588</v>
      </c>
      <c r="D154" s="366">
        <v>-0.8673471533319912</v>
      </c>
      <c r="E154" s="366">
        <v>-1.7396919020712005</v>
      </c>
      <c r="F154" s="366">
        <v>1.293222475835364</v>
      </c>
      <c r="G154" s="366">
        <v>-3.8901405923636787</v>
      </c>
      <c r="H154" s="367" t="s">
        <v>86</v>
      </c>
      <c r="I154" s="367" t="s">
        <v>86</v>
      </c>
      <c r="J154" s="366">
        <v>-25.227836493274538</v>
      </c>
      <c r="K154" s="366">
        <v>-22.267037751144443</v>
      </c>
      <c r="L154" s="367" t="s">
        <v>86</v>
      </c>
    </row>
    <row r="155" spans="1:12" ht="12.75">
      <c r="A155" s="32" t="s">
        <v>35</v>
      </c>
      <c r="B155" s="359">
        <v>-5.533786329485494</v>
      </c>
      <c r="C155" s="365">
        <v>-6.6636244981717</v>
      </c>
      <c r="D155" s="366">
        <v>0.46806576446782344</v>
      </c>
      <c r="E155" s="366">
        <v>-1.9031354779409497</v>
      </c>
      <c r="F155" s="366">
        <v>6.891411012559729</v>
      </c>
      <c r="G155" s="366">
        <v>-17.7291328063759</v>
      </c>
      <c r="H155" s="367" t="s">
        <v>86</v>
      </c>
      <c r="I155" s="367" t="s">
        <v>86</v>
      </c>
      <c r="J155" s="366">
        <v>-20.317701894583237</v>
      </c>
      <c r="K155" s="366">
        <v>-22.24619588863385</v>
      </c>
      <c r="L155" s="367" t="s">
        <v>86</v>
      </c>
    </row>
    <row r="156" spans="1:12" ht="12.75">
      <c r="A156" s="32" t="s">
        <v>36</v>
      </c>
      <c r="B156" s="359">
        <v>-4.8411490304079905</v>
      </c>
      <c r="C156" s="365">
        <v>-6.242396875866547</v>
      </c>
      <c r="D156" s="365">
        <v>-0.272047174863701</v>
      </c>
      <c r="E156" s="365">
        <v>-1.529044390831885</v>
      </c>
      <c r="F156" s="365">
        <v>-0.7645290244759906</v>
      </c>
      <c r="G156" s="365">
        <v>-11.441971760860483</v>
      </c>
      <c r="H156" s="365" t="s">
        <v>254</v>
      </c>
      <c r="I156" s="365" t="s">
        <v>254</v>
      </c>
      <c r="J156" s="365">
        <v>-15.010201291431898</v>
      </c>
      <c r="K156" s="365">
        <v>-17.02613337669949</v>
      </c>
      <c r="L156" s="370" t="s">
        <v>86</v>
      </c>
    </row>
    <row r="157" spans="1:12" ht="12.75">
      <c r="A157" s="181"/>
      <c r="B157" s="681" t="s">
        <v>430</v>
      </c>
      <c r="C157" s="682"/>
      <c r="D157" s="682"/>
      <c r="E157" s="682"/>
      <c r="F157" s="682"/>
      <c r="G157" s="682"/>
      <c r="H157" s="682"/>
      <c r="I157" s="682"/>
      <c r="J157" s="682"/>
      <c r="K157" s="682"/>
      <c r="L157" s="682"/>
    </row>
    <row r="158" spans="1:12" ht="12.75" hidden="1">
      <c r="A158" s="32" t="s">
        <v>139</v>
      </c>
      <c r="B158" s="371" t="s">
        <v>86</v>
      </c>
      <c r="C158" s="372" t="s">
        <v>86</v>
      </c>
      <c r="D158" s="373" t="s">
        <v>86</v>
      </c>
      <c r="E158" s="373" t="s">
        <v>86</v>
      </c>
      <c r="F158" s="373" t="s">
        <v>86</v>
      </c>
      <c r="G158" s="373" t="s">
        <v>86</v>
      </c>
      <c r="H158" s="373" t="s">
        <v>86</v>
      </c>
      <c r="I158" s="373" t="s">
        <v>86</v>
      </c>
      <c r="J158" s="373" t="s">
        <v>86</v>
      </c>
      <c r="K158" s="373" t="s">
        <v>86</v>
      </c>
      <c r="L158" s="373"/>
    </row>
    <row r="159" spans="1:12" s="34" customFormat="1" ht="12.75" hidden="1">
      <c r="A159" s="32" t="s">
        <v>140</v>
      </c>
      <c r="B159" s="361">
        <v>1.029580250925747</v>
      </c>
      <c r="C159" s="365">
        <v>-0.546722399574179</v>
      </c>
      <c r="D159" s="365">
        <v>0.8955360705604107</v>
      </c>
      <c r="E159" s="365">
        <v>-5.030996322361361</v>
      </c>
      <c r="F159" s="365">
        <v>0.7010171490365451</v>
      </c>
      <c r="G159" s="365">
        <v>-1.2889875942702531</v>
      </c>
      <c r="H159" s="367" t="s">
        <v>86</v>
      </c>
      <c r="I159" s="367" t="s">
        <v>86</v>
      </c>
      <c r="J159" s="365">
        <v>2.9911532125148597</v>
      </c>
      <c r="K159" s="365">
        <v>-0.6061152704210429</v>
      </c>
      <c r="L159" s="373"/>
    </row>
    <row r="160" spans="1:12" s="34" customFormat="1" ht="12.75" hidden="1">
      <c r="A160" s="32" t="s">
        <v>141</v>
      </c>
      <c r="B160" s="361">
        <v>1.8101377212481395</v>
      </c>
      <c r="C160" s="365">
        <v>2.7851165533179483</v>
      </c>
      <c r="D160" s="365">
        <v>0.6966950678149999</v>
      </c>
      <c r="E160" s="365">
        <v>2.734584630244626</v>
      </c>
      <c r="F160" s="365">
        <v>1.9367320724154098</v>
      </c>
      <c r="G160" s="365">
        <v>3.644848990460474</v>
      </c>
      <c r="H160" s="367" t="s">
        <v>86</v>
      </c>
      <c r="I160" s="367" t="s">
        <v>86</v>
      </c>
      <c r="J160" s="365">
        <v>-1.5176748473176787</v>
      </c>
      <c r="K160" s="365">
        <v>-0.3511877533581895</v>
      </c>
      <c r="L160" s="373"/>
    </row>
    <row r="161" spans="1:12" s="34" customFormat="1" ht="12.75" hidden="1">
      <c r="A161" s="32" t="s">
        <v>142</v>
      </c>
      <c r="B161" s="361">
        <v>-0.022783944001318446</v>
      </c>
      <c r="C161" s="365">
        <v>-1.131438829838089</v>
      </c>
      <c r="D161" s="365">
        <v>2.0639452905742957</v>
      </c>
      <c r="E161" s="365">
        <v>5.8419796040642495</v>
      </c>
      <c r="F161" s="365">
        <v>-1.0865876507758117</v>
      </c>
      <c r="G161" s="365">
        <v>0.2131501577698316</v>
      </c>
      <c r="H161" s="367" t="s">
        <v>86</v>
      </c>
      <c r="I161" s="367" t="s">
        <v>86</v>
      </c>
      <c r="J161" s="365">
        <v>1.775903579729416</v>
      </c>
      <c r="K161" s="365">
        <v>-1.9425389556773212</v>
      </c>
      <c r="L161" s="373"/>
    </row>
    <row r="162" spans="1:12" s="34" customFormat="1" ht="12.75" hidden="1">
      <c r="A162" s="32" t="s">
        <v>143</v>
      </c>
      <c r="B162" s="361">
        <v>1.7470762566015026</v>
      </c>
      <c r="C162" s="365">
        <v>2.225763089184454</v>
      </c>
      <c r="D162" s="365">
        <v>2.478063721782675</v>
      </c>
      <c r="E162" s="365">
        <v>8.729888332712619</v>
      </c>
      <c r="F162" s="365">
        <v>7.766012540298007</v>
      </c>
      <c r="G162" s="365">
        <v>5.4834787543476295</v>
      </c>
      <c r="H162" s="367" t="s">
        <v>86</v>
      </c>
      <c r="I162" s="367" t="s">
        <v>86</v>
      </c>
      <c r="J162" s="365">
        <v>14.941077904163834</v>
      </c>
      <c r="K162" s="365">
        <v>16.702138571821862</v>
      </c>
      <c r="L162" s="362"/>
    </row>
    <row r="163" spans="1:12" ht="12.75" hidden="1">
      <c r="A163" s="32" t="s">
        <v>144</v>
      </c>
      <c r="B163" s="361">
        <v>-0.38017201341354223</v>
      </c>
      <c r="C163" s="365">
        <v>1.1612504276799882</v>
      </c>
      <c r="D163" s="365">
        <v>1.5335299812277299</v>
      </c>
      <c r="E163" s="365">
        <v>8.03892871891523</v>
      </c>
      <c r="F163" s="365">
        <v>-1.6664559347254766</v>
      </c>
      <c r="G163" s="365">
        <v>1.8096113989288511</v>
      </c>
      <c r="H163" s="367" t="s">
        <v>86</v>
      </c>
      <c r="I163" s="367" t="s">
        <v>86</v>
      </c>
      <c r="J163" s="365">
        <v>1.1456189043735208</v>
      </c>
      <c r="K163" s="365">
        <v>3.240569554109669</v>
      </c>
      <c r="L163" s="362"/>
    </row>
    <row r="164" spans="1:12" ht="12.75" hidden="1">
      <c r="A164" s="32" t="s">
        <v>145</v>
      </c>
      <c r="B164" s="361">
        <v>-1.017392870940398</v>
      </c>
      <c r="C164" s="365">
        <v>-1.1560906450340553</v>
      </c>
      <c r="D164" s="365">
        <v>1.2530565015066912</v>
      </c>
      <c r="E164" s="365">
        <v>7.854200942032222</v>
      </c>
      <c r="F164" s="365">
        <v>-1.1611904923579601</v>
      </c>
      <c r="G164" s="365">
        <v>-4.192139353836964</v>
      </c>
      <c r="H164" s="367" t="s">
        <v>86</v>
      </c>
      <c r="I164" s="367" t="s">
        <v>86</v>
      </c>
      <c r="J164" s="365">
        <v>3.9390584893746166</v>
      </c>
      <c r="K164" s="365">
        <v>2.5362740067189407</v>
      </c>
      <c r="L164" s="362"/>
    </row>
    <row r="165" spans="1:12" ht="12.75" hidden="1">
      <c r="A165" s="32" t="s">
        <v>146</v>
      </c>
      <c r="B165" s="361">
        <v>8.949560073019029</v>
      </c>
      <c r="C165" s="365">
        <v>7.14994269654035</v>
      </c>
      <c r="D165" s="365">
        <v>-0.5711085222410048</v>
      </c>
      <c r="E165" s="365">
        <v>13.583093730722013</v>
      </c>
      <c r="F165" s="365">
        <v>-1.890061533101175</v>
      </c>
      <c r="G165" s="365">
        <v>11.558885713192083</v>
      </c>
      <c r="H165" s="367" t="s">
        <v>86</v>
      </c>
      <c r="I165" s="367" t="s">
        <v>86</v>
      </c>
      <c r="J165" s="365">
        <v>3.9518074728276247</v>
      </c>
      <c r="K165" s="365">
        <v>0.7680745493604064</v>
      </c>
      <c r="L165" s="362"/>
    </row>
    <row r="166" spans="1:12" ht="12.75" hidden="1">
      <c r="A166" s="32" t="s">
        <v>147</v>
      </c>
      <c r="B166" s="361">
        <v>-3.794350053055723</v>
      </c>
      <c r="C166" s="365">
        <v>-8.535559515944954</v>
      </c>
      <c r="D166" s="365">
        <v>0.7851449360738485</v>
      </c>
      <c r="E166" s="365">
        <v>9.987777619120692</v>
      </c>
      <c r="F166" s="365">
        <v>-3.467437721467519</v>
      </c>
      <c r="G166" s="365">
        <v>-13.999678204757942</v>
      </c>
      <c r="H166" s="367" t="s">
        <v>86</v>
      </c>
      <c r="I166" s="367" t="s">
        <v>86</v>
      </c>
      <c r="J166" s="365">
        <v>1.2260036643105394</v>
      </c>
      <c r="K166" s="365">
        <v>-5.470568378891926</v>
      </c>
      <c r="L166" s="362"/>
    </row>
    <row r="167" spans="1:12" ht="12.75" hidden="1">
      <c r="A167" s="32" t="s">
        <v>148</v>
      </c>
      <c r="B167" s="361">
        <v>-1.9061105312106292</v>
      </c>
      <c r="C167" s="365">
        <v>-0.2692627655746236</v>
      </c>
      <c r="D167" s="365">
        <v>1.109099126455476</v>
      </c>
      <c r="E167" s="365">
        <v>5.861887310787779</v>
      </c>
      <c r="F167" s="365">
        <v>0.028192587161797178</v>
      </c>
      <c r="G167" s="365">
        <v>-0.40663916233859254</v>
      </c>
      <c r="H167" s="367" t="s">
        <v>86</v>
      </c>
      <c r="I167" s="367" t="s">
        <v>86</v>
      </c>
      <c r="J167" s="365">
        <v>4.414852970535321</v>
      </c>
      <c r="K167" s="365">
        <v>6.557551636329833</v>
      </c>
      <c r="L167" s="362"/>
    </row>
    <row r="168" spans="1:12" ht="12.75" hidden="1">
      <c r="A168" s="32" t="s">
        <v>149</v>
      </c>
      <c r="B168" s="361">
        <v>-0.6620300383721229</v>
      </c>
      <c r="C168" s="365">
        <v>-3.851308500759629</v>
      </c>
      <c r="D168" s="365">
        <v>-4.868654280157486</v>
      </c>
      <c r="E168" s="365">
        <v>4.672199579296276</v>
      </c>
      <c r="F168" s="365">
        <v>-2.2021426068693586</v>
      </c>
      <c r="G168" s="365">
        <v>-17.688591853210838</v>
      </c>
      <c r="H168" s="367" t="s">
        <v>86</v>
      </c>
      <c r="I168" s="367" t="s">
        <v>86</v>
      </c>
      <c r="J168" s="365">
        <v>2.2933171438767204</v>
      </c>
      <c r="K168" s="365">
        <v>-4.305240080684456</v>
      </c>
      <c r="L168" s="362"/>
    </row>
    <row r="169" spans="1:12" ht="12.75" hidden="1">
      <c r="A169" s="32" t="s">
        <v>150</v>
      </c>
      <c r="B169" s="361">
        <v>-0.39007855301436223</v>
      </c>
      <c r="C169" s="365">
        <v>-0.5574254251922497</v>
      </c>
      <c r="D169" s="365">
        <v>0.8121323384618648</v>
      </c>
      <c r="E169" s="365">
        <v>-0.7214642522320105</v>
      </c>
      <c r="F169" s="365">
        <v>-2.263230050517123</v>
      </c>
      <c r="G169" s="365">
        <v>5.249151582987906</v>
      </c>
      <c r="H169" s="367" t="s">
        <v>86</v>
      </c>
      <c r="I169" s="367" t="s">
        <v>86</v>
      </c>
      <c r="J169" s="365">
        <v>3.273535157839902</v>
      </c>
      <c r="K169" s="365">
        <v>3.491752559547706</v>
      </c>
      <c r="L169" s="362"/>
    </row>
    <row r="170" spans="1:12" ht="12.75" hidden="1">
      <c r="A170" s="32" t="s">
        <v>151</v>
      </c>
      <c r="B170" s="361">
        <v>0.9966105175090263</v>
      </c>
      <c r="C170" s="365">
        <v>1.8957277028090544</v>
      </c>
      <c r="D170" s="365">
        <v>0.8833320967652298</v>
      </c>
      <c r="E170" s="365">
        <v>0.26298198298017894</v>
      </c>
      <c r="F170" s="365">
        <v>4.14383239296842</v>
      </c>
      <c r="G170" s="365">
        <v>-4.827613859990095</v>
      </c>
      <c r="H170" s="367" t="s">
        <v>86</v>
      </c>
      <c r="I170" s="367" t="s">
        <v>86</v>
      </c>
      <c r="J170" s="365">
        <v>-0.11615306340237908</v>
      </c>
      <c r="K170" s="365">
        <v>1.185117429374742</v>
      </c>
      <c r="L170" s="362"/>
    </row>
    <row r="171" spans="1:12" ht="12.75" hidden="1">
      <c r="A171" s="32" t="s">
        <v>152</v>
      </c>
      <c r="B171" s="361">
        <v>1.4319189161136308</v>
      </c>
      <c r="C171" s="365">
        <v>-0.979609595913729</v>
      </c>
      <c r="D171" s="365">
        <v>2.747794289496184</v>
      </c>
      <c r="E171" s="365">
        <v>-0.7616851933529745</v>
      </c>
      <c r="F171" s="365">
        <v>0.510336259556027</v>
      </c>
      <c r="G171" s="365">
        <v>-2.6764253845179553</v>
      </c>
      <c r="H171" s="367" t="s">
        <v>86</v>
      </c>
      <c r="I171" s="367" t="s">
        <v>86</v>
      </c>
      <c r="J171" s="365">
        <v>3.360963726176024</v>
      </c>
      <c r="K171" s="365">
        <v>-0.9138364135361883</v>
      </c>
      <c r="L171" s="362"/>
    </row>
    <row r="172" spans="1:12" ht="12.75" hidden="1">
      <c r="A172" s="32" t="s">
        <v>153</v>
      </c>
      <c r="B172" s="361">
        <v>0.4947757332761</v>
      </c>
      <c r="C172" s="365">
        <v>3.420076285692602</v>
      </c>
      <c r="D172" s="365">
        <v>0.7276882869705901</v>
      </c>
      <c r="E172" s="365">
        <v>1.6482050242830866</v>
      </c>
      <c r="F172" s="365">
        <v>2.58520806236524</v>
      </c>
      <c r="G172" s="365">
        <v>4.88669033194418</v>
      </c>
      <c r="H172" s="367" t="s">
        <v>86</v>
      </c>
      <c r="I172" s="367" t="s">
        <v>86</v>
      </c>
      <c r="J172" s="365">
        <v>0.8454993468602652</v>
      </c>
      <c r="K172" s="365">
        <v>5.958885120623364</v>
      </c>
      <c r="L172" s="362"/>
    </row>
    <row r="173" spans="1:12" ht="12.75" hidden="1">
      <c r="A173" s="32" t="s">
        <v>154</v>
      </c>
      <c r="B173" s="361">
        <v>0.6605031151131868</v>
      </c>
      <c r="C173" s="365">
        <v>3.3007991780636132</v>
      </c>
      <c r="D173" s="365">
        <v>2.180043203377153</v>
      </c>
      <c r="E173" s="365">
        <v>-1.5451593590008201</v>
      </c>
      <c r="F173" s="365">
        <v>6.5361610428182075</v>
      </c>
      <c r="G173" s="365">
        <v>3.4196333643659074</v>
      </c>
      <c r="H173" s="367" t="s">
        <v>86</v>
      </c>
      <c r="I173" s="367" t="s">
        <v>86</v>
      </c>
      <c r="J173" s="365">
        <v>4.752469254126737</v>
      </c>
      <c r="K173" s="365">
        <v>9.809059321585934</v>
      </c>
      <c r="L173" s="362"/>
    </row>
    <row r="174" spans="1:12" ht="12.75" hidden="1">
      <c r="A174" s="32" t="s">
        <v>155</v>
      </c>
      <c r="B174" s="361">
        <v>0.8048082158705938</v>
      </c>
      <c r="C174" s="365">
        <v>0.9737730612186652</v>
      </c>
      <c r="D174" s="365">
        <v>2.095014198865286</v>
      </c>
      <c r="E174" s="365">
        <v>-6.3948222369131</v>
      </c>
      <c r="F174" s="365">
        <v>-3.960918249487804</v>
      </c>
      <c r="G174" s="365">
        <v>5.371397548191226</v>
      </c>
      <c r="H174" s="367" t="s">
        <v>86</v>
      </c>
      <c r="I174" s="367" t="s">
        <v>86</v>
      </c>
      <c r="J174" s="365">
        <v>4.079100405545091</v>
      </c>
      <c r="K174" s="365">
        <v>3.3090475268398194</v>
      </c>
      <c r="L174" s="362"/>
    </row>
    <row r="175" spans="1:12" ht="12.75" hidden="1">
      <c r="A175" s="32" t="s">
        <v>156</v>
      </c>
      <c r="B175" s="361">
        <v>1.103709387345603</v>
      </c>
      <c r="C175" s="365">
        <v>3.4285209764898923</v>
      </c>
      <c r="D175" s="365">
        <v>-0.7424364450243388</v>
      </c>
      <c r="E175" s="365">
        <v>-3.149166988944401</v>
      </c>
      <c r="F175" s="365">
        <v>1.9644636566584097</v>
      </c>
      <c r="G175" s="365">
        <v>5.662006759127777</v>
      </c>
      <c r="H175" s="367" t="s">
        <v>86</v>
      </c>
      <c r="I175" s="367" t="s">
        <v>86</v>
      </c>
      <c r="J175" s="365">
        <v>-2.696644728985973</v>
      </c>
      <c r="K175" s="365">
        <v>-0.8563499853793388</v>
      </c>
      <c r="L175" s="362"/>
    </row>
    <row r="176" spans="1:12" ht="12.75" hidden="1">
      <c r="A176" s="32" t="s">
        <v>157</v>
      </c>
      <c r="B176" s="361">
        <v>-0.08011410013271814</v>
      </c>
      <c r="C176" s="365">
        <v>-0.6306585592126623</v>
      </c>
      <c r="D176" s="365">
        <v>2.122729992135447</v>
      </c>
      <c r="E176" s="365">
        <v>1.0186305666473743</v>
      </c>
      <c r="F176" s="365">
        <v>3.294960314607053</v>
      </c>
      <c r="G176" s="365">
        <v>-1.6589335874854498</v>
      </c>
      <c r="H176" s="367" t="s">
        <v>86</v>
      </c>
      <c r="I176" s="367" t="s">
        <v>86</v>
      </c>
      <c r="J176" s="365">
        <v>0.584174284498971</v>
      </c>
      <c r="K176" s="365">
        <v>0.8989715486418675</v>
      </c>
      <c r="L176" s="362"/>
    </row>
    <row r="177" spans="1:12" ht="12.75" hidden="1">
      <c r="A177" s="32" t="s">
        <v>158</v>
      </c>
      <c r="B177" s="361">
        <v>2.996432267200902</v>
      </c>
      <c r="C177" s="365">
        <v>3.5106370175137442</v>
      </c>
      <c r="D177" s="365">
        <v>1.3561368395278066</v>
      </c>
      <c r="E177" s="365">
        <v>1.8215953590156886</v>
      </c>
      <c r="F177" s="365">
        <v>0.5482152098271342</v>
      </c>
      <c r="G177" s="365">
        <v>-2.1985856016140275</v>
      </c>
      <c r="H177" s="367" t="s">
        <v>86</v>
      </c>
      <c r="I177" s="367" t="s">
        <v>86</v>
      </c>
      <c r="J177" s="365">
        <v>-0.9318074165985308</v>
      </c>
      <c r="K177" s="365">
        <v>0.29034539238159596</v>
      </c>
      <c r="L177" s="362"/>
    </row>
    <row r="178" spans="1:12" ht="12.75" hidden="1">
      <c r="A178" s="32" t="s">
        <v>159</v>
      </c>
      <c r="B178" s="361">
        <v>-0.048188558755157374</v>
      </c>
      <c r="C178" s="365">
        <v>-0.021424367207558248</v>
      </c>
      <c r="D178" s="365">
        <v>0.6835184957668616</v>
      </c>
      <c r="E178" s="365">
        <v>2.6792961468684666</v>
      </c>
      <c r="F178" s="365">
        <v>-0.1412731154403275</v>
      </c>
      <c r="G178" s="365">
        <v>0.7976506608178937</v>
      </c>
      <c r="H178" s="367" t="s">
        <v>86</v>
      </c>
      <c r="I178" s="367" t="s">
        <v>86</v>
      </c>
      <c r="J178" s="365">
        <v>0.6173056591804738</v>
      </c>
      <c r="K178" s="365">
        <v>-0.05066608717940824</v>
      </c>
      <c r="L178" s="362"/>
    </row>
    <row r="179" spans="1:12" ht="12.75" hidden="1">
      <c r="A179" s="32" t="s">
        <v>160</v>
      </c>
      <c r="B179" s="361">
        <v>0.9923474891776465</v>
      </c>
      <c r="C179" s="365">
        <v>0.005107004794879799</v>
      </c>
      <c r="D179" s="365">
        <v>2.789726870115871</v>
      </c>
      <c r="E179" s="365">
        <v>2.9782570249109455</v>
      </c>
      <c r="F179" s="365">
        <v>2.462157432590857</v>
      </c>
      <c r="G179" s="365">
        <v>0.7976050802938062</v>
      </c>
      <c r="H179" s="367" t="s">
        <v>86</v>
      </c>
      <c r="I179" s="367" t="s">
        <v>86</v>
      </c>
      <c r="J179" s="365">
        <v>4.117021424735668</v>
      </c>
      <c r="K179" s="365">
        <v>2.649830442074432</v>
      </c>
      <c r="L179" s="362"/>
    </row>
    <row r="180" spans="1:12" ht="12.75" hidden="1">
      <c r="A180" s="32" t="s">
        <v>161</v>
      </c>
      <c r="B180" s="361">
        <v>2.8388383904064796</v>
      </c>
      <c r="C180" s="365">
        <v>1.38765164212289</v>
      </c>
      <c r="D180" s="365">
        <v>1.2451080983446587</v>
      </c>
      <c r="E180" s="365">
        <v>0.6664852419712872</v>
      </c>
      <c r="F180" s="365">
        <v>-0.6756721352842021</v>
      </c>
      <c r="G180" s="365">
        <v>-0.7085025005245029</v>
      </c>
      <c r="H180" s="367" t="s">
        <v>86</v>
      </c>
      <c r="I180" s="367" t="s">
        <v>86</v>
      </c>
      <c r="J180" s="365">
        <v>5.614062705944406</v>
      </c>
      <c r="K180" s="365">
        <v>3.654880481306421</v>
      </c>
      <c r="L180" s="362"/>
    </row>
    <row r="181" spans="1:12" ht="12.75" hidden="1">
      <c r="A181" s="32" t="s">
        <v>162</v>
      </c>
      <c r="B181" s="361">
        <v>-0.22233185200322225</v>
      </c>
      <c r="C181" s="365">
        <v>0.5917866155584761</v>
      </c>
      <c r="D181" s="365">
        <v>1.1708888056841715</v>
      </c>
      <c r="E181" s="365">
        <v>-3.1861099570969174</v>
      </c>
      <c r="F181" s="365">
        <v>-3.405673018950793</v>
      </c>
      <c r="G181" s="365">
        <v>1.1867728756716645</v>
      </c>
      <c r="H181" s="367" t="s">
        <v>86</v>
      </c>
      <c r="I181" s="367" t="s">
        <v>86</v>
      </c>
      <c r="J181" s="365">
        <v>-0.9316003545493032</v>
      </c>
      <c r="K181" s="365">
        <v>0.3434257206565974</v>
      </c>
      <c r="L181" s="362"/>
    </row>
    <row r="182" spans="1:12" ht="12.75" hidden="1">
      <c r="A182" s="32" t="s">
        <v>163</v>
      </c>
      <c r="B182" s="361">
        <v>1.9331982239168894</v>
      </c>
      <c r="C182" s="365">
        <v>-1.354105834023386</v>
      </c>
      <c r="D182" s="365">
        <v>-0.8731262133428999</v>
      </c>
      <c r="E182" s="365">
        <v>5.710249364750041</v>
      </c>
      <c r="F182" s="365">
        <v>6.729681262699174</v>
      </c>
      <c r="G182" s="365">
        <v>-3.382878682663133</v>
      </c>
      <c r="H182" s="367" t="s">
        <v>86</v>
      </c>
      <c r="I182" s="367" t="s">
        <v>86</v>
      </c>
      <c r="J182" s="365">
        <v>7.409435224913324</v>
      </c>
      <c r="K182" s="365">
        <v>1.4427239769837286</v>
      </c>
      <c r="L182" s="362"/>
    </row>
    <row r="183" spans="1:12" ht="12.75" hidden="1">
      <c r="A183" s="32" t="s">
        <v>164</v>
      </c>
      <c r="B183" s="361">
        <v>1.1829708196785305</v>
      </c>
      <c r="C183" s="365">
        <v>-0.025473088264163835</v>
      </c>
      <c r="D183" s="365">
        <v>0.39063510911717003</v>
      </c>
      <c r="E183" s="365">
        <v>5.278020197348226</v>
      </c>
      <c r="F183" s="365">
        <v>-1.9976632489586166</v>
      </c>
      <c r="G183" s="365">
        <v>0.344440349337944</v>
      </c>
      <c r="H183" s="367" t="s">
        <v>86</v>
      </c>
      <c r="I183" s="367" t="s">
        <v>86</v>
      </c>
      <c r="J183" s="365">
        <v>3.7072106623245276</v>
      </c>
      <c r="K183" s="365">
        <v>2.6202694846293184</v>
      </c>
      <c r="L183" s="362"/>
    </row>
    <row r="184" spans="1:12" ht="12.75" hidden="1">
      <c r="A184" s="32" t="s">
        <v>165</v>
      </c>
      <c r="B184" s="361">
        <v>-0.25120025185221095</v>
      </c>
      <c r="C184" s="365">
        <v>-0.839578463147646</v>
      </c>
      <c r="D184" s="365">
        <v>-0.2998872980109297</v>
      </c>
      <c r="E184" s="365">
        <v>1.635149419104053</v>
      </c>
      <c r="F184" s="365">
        <v>0.06320801974422352</v>
      </c>
      <c r="G184" s="365">
        <v>0.4659284622966027</v>
      </c>
      <c r="H184" s="367" t="s">
        <v>86</v>
      </c>
      <c r="I184" s="367" t="s">
        <v>86</v>
      </c>
      <c r="J184" s="365">
        <v>3.3552553417751625</v>
      </c>
      <c r="K184" s="365">
        <v>3.01967135637085</v>
      </c>
      <c r="L184" s="362"/>
    </row>
    <row r="185" spans="1:12" ht="12.75" hidden="1">
      <c r="A185" s="32" t="s">
        <v>166</v>
      </c>
      <c r="B185" s="361">
        <v>2.121771866635939</v>
      </c>
      <c r="C185" s="365">
        <v>0.2223527334826798</v>
      </c>
      <c r="D185" s="365">
        <v>0.727158998539366</v>
      </c>
      <c r="E185" s="365">
        <v>3.9517728906713216</v>
      </c>
      <c r="F185" s="365">
        <v>5.977988921789915</v>
      </c>
      <c r="G185" s="365">
        <v>-1.9530502690056295</v>
      </c>
      <c r="H185" s="367" t="s">
        <v>86</v>
      </c>
      <c r="I185" s="367" t="s">
        <v>86</v>
      </c>
      <c r="J185" s="365">
        <v>0.9888979721895907</v>
      </c>
      <c r="K185" s="365">
        <v>-1.4744890168030338</v>
      </c>
      <c r="L185" s="362"/>
    </row>
    <row r="186" spans="1:12" ht="12.75" hidden="1">
      <c r="A186" s="32" t="s">
        <v>167</v>
      </c>
      <c r="B186" s="361">
        <v>0.9575146786158655</v>
      </c>
      <c r="C186" s="365">
        <v>2.9964306325090035</v>
      </c>
      <c r="D186" s="365">
        <v>1.624760665809049</v>
      </c>
      <c r="E186" s="365">
        <v>9.088537237173242</v>
      </c>
      <c r="F186" s="365">
        <v>-9.188880377758565</v>
      </c>
      <c r="G186" s="365">
        <v>2.2417244873889928</v>
      </c>
      <c r="H186" s="367" t="s">
        <v>86</v>
      </c>
      <c r="I186" s="367" t="s">
        <v>86</v>
      </c>
      <c r="J186" s="365">
        <v>-0.420127723746603</v>
      </c>
      <c r="K186" s="365">
        <v>0.3524030115128909</v>
      </c>
      <c r="L186" s="362"/>
    </row>
    <row r="187" spans="1:12" ht="12.75" hidden="1">
      <c r="A187" s="32" t="s">
        <v>168</v>
      </c>
      <c r="B187" s="361">
        <v>0.6102843619696188</v>
      </c>
      <c r="C187" s="365">
        <v>0.35865881294859037</v>
      </c>
      <c r="D187" s="365">
        <v>0.7555066823201173</v>
      </c>
      <c r="E187" s="365">
        <v>11.99951358753924</v>
      </c>
      <c r="F187" s="365">
        <v>3.999739359959335</v>
      </c>
      <c r="G187" s="365">
        <v>0.12903257599829487</v>
      </c>
      <c r="H187" s="367" t="s">
        <v>86</v>
      </c>
      <c r="I187" s="367" t="s">
        <v>86</v>
      </c>
      <c r="J187" s="365">
        <v>6.745397883989355</v>
      </c>
      <c r="K187" s="365">
        <v>8.152317673977635</v>
      </c>
      <c r="L187" s="362"/>
    </row>
    <row r="188" spans="1:12" ht="12.75" hidden="1">
      <c r="A188" s="32" t="s">
        <v>169</v>
      </c>
      <c r="B188" s="361">
        <v>2.8411360447217078</v>
      </c>
      <c r="C188" s="365">
        <v>5.369666151108248</v>
      </c>
      <c r="D188" s="365">
        <v>1.8863769983656624</v>
      </c>
      <c r="E188" s="365">
        <v>2.3050949690248075</v>
      </c>
      <c r="F188" s="365">
        <v>-0.7720103621249024</v>
      </c>
      <c r="G188" s="365">
        <v>5.949340708070423</v>
      </c>
      <c r="H188" s="367" t="s">
        <v>86</v>
      </c>
      <c r="I188" s="367" t="s">
        <v>86</v>
      </c>
      <c r="J188" s="365">
        <v>-3.4438082447825025</v>
      </c>
      <c r="K188" s="365">
        <v>0.3602030193789574</v>
      </c>
      <c r="L188" s="362"/>
    </row>
    <row r="189" spans="1:12" ht="12.75" hidden="1">
      <c r="A189" s="32" t="s">
        <v>170</v>
      </c>
      <c r="B189" s="361">
        <v>1.3766008389358433</v>
      </c>
      <c r="C189" s="365">
        <v>0.1912866003219449</v>
      </c>
      <c r="D189" s="365">
        <v>2.1554007262904094</v>
      </c>
      <c r="E189" s="365">
        <v>1.514892654500727</v>
      </c>
      <c r="F189" s="365">
        <v>1.2382319415278573</v>
      </c>
      <c r="G189" s="365">
        <v>2.2955232625005806</v>
      </c>
      <c r="H189" s="367" t="s">
        <v>86</v>
      </c>
      <c r="I189" s="367" t="s">
        <v>86</v>
      </c>
      <c r="J189" s="365">
        <v>4.4995060615658815</v>
      </c>
      <c r="K189" s="365">
        <v>2.088717400235865</v>
      </c>
      <c r="L189" s="362"/>
    </row>
    <row r="190" spans="1:12" ht="12.75" hidden="1">
      <c r="A190" s="32" t="s">
        <v>171</v>
      </c>
      <c r="B190" s="361">
        <v>1.1669534753389428</v>
      </c>
      <c r="C190" s="365">
        <v>1.9083235680144242</v>
      </c>
      <c r="D190" s="365">
        <v>1.4032206829741796</v>
      </c>
      <c r="E190" s="365">
        <v>-4.657196536264365</v>
      </c>
      <c r="F190" s="365">
        <v>-1.7967526499640343</v>
      </c>
      <c r="G190" s="365">
        <v>6.214902084922031</v>
      </c>
      <c r="H190" s="367" t="s">
        <v>86</v>
      </c>
      <c r="I190" s="367" t="s">
        <v>86</v>
      </c>
      <c r="J190" s="365">
        <v>-1.2240810799382444</v>
      </c>
      <c r="K190" s="365">
        <v>-0.3231009789888475</v>
      </c>
      <c r="L190" s="362"/>
    </row>
    <row r="191" spans="1:12" ht="12.75" hidden="1">
      <c r="A191" s="32" t="s">
        <v>172</v>
      </c>
      <c r="B191" s="361">
        <v>2.3352104221808503</v>
      </c>
      <c r="C191" s="365">
        <v>3.587143853031918</v>
      </c>
      <c r="D191" s="365">
        <v>1.6271025834842447</v>
      </c>
      <c r="E191" s="365">
        <v>3.30381121617782</v>
      </c>
      <c r="F191" s="365">
        <v>2.490184129007716</v>
      </c>
      <c r="G191" s="365">
        <v>5.459736032611346</v>
      </c>
      <c r="H191" s="367" t="s">
        <v>86</v>
      </c>
      <c r="I191" s="367" t="s">
        <v>86</v>
      </c>
      <c r="J191" s="365">
        <v>2.829036714877901</v>
      </c>
      <c r="K191" s="365">
        <v>4.0706196399537475</v>
      </c>
      <c r="L191" s="362"/>
    </row>
    <row r="192" spans="1:12" ht="12.75" hidden="1">
      <c r="A192" s="32" t="s">
        <v>173</v>
      </c>
      <c r="B192" s="361">
        <v>1.4573148598687027</v>
      </c>
      <c r="C192" s="365">
        <v>0.6191904487724571</v>
      </c>
      <c r="D192" s="365">
        <v>1.801329858673114</v>
      </c>
      <c r="E192" s="365">
        <v>2.1740426332473675</v>
      </c>
      <c r="F192" s="365">
        <v>5.481638685398266</v>
      </c>
      <c r="G192" s="365">
        <v>1.1629258806440106</v>
      </c>
      <c r="H192" s="367" t="s">
        <v>86</v>
      </c>
      <c r="I192" s="367" t="s">
        <v>86</v>
      </c>
      <c r="J192" s="365">
        <v>7.343459010742492</v>
      </c>
      <c r="K192" s="365">
        <v>6.389362806523778</v>
      </c>
      <c r="L192" s="362"/>
    </row>
    <row r="193" spans="1:12" ht="12.75" hidden="1">
      <c r="A193" s="32" t="s">
        <v>174</v>
      </c>
      <c r="B193" s="361">
        <v>1.0561896084728204</v>
      </c>
      <c r="C193" s="365">
        <v>2.5122121266155375</v>
      </c>
      <c r="D193" s="365">
        <v>0.5110275993309301</v>
      </c>
      <c r="E193" s="365">
        <v>-1.4932450527243617</v>
      </c>
      <c r="F193" s="365">
        <v>-1.692670806719903</v>
      </c>
      <c r="G193" s="365">
        <v>3.861139357540111</v>
      </c>
      <c r="H193" s="367" t="s">
        <v>86</v>
      </c>
      <c r="I193" s="367" t="s">
        <v>86</v>
      </c>
      <c r="J193" s="365">
        <v>7.2058258503731025</v>
      </c>
      <c r="K193" s="365">
        <v>8.448097276846411</v>
      </c>
      <c r="L193" s="362"/>
    </row>
    <row r="194" spans="1:12" ht="12.75" hidden="1">
      <c r="A194" s="32" t="s">
        <v>175</v>
      </c>
      <c r="B194" s="361">
        <v>2.7868389256585573</v>
      </c>
      <c r="C194" s="365">
        <v>1.9843721571816388</v>
      </c>
      <c r="D194" s="365">
        <v>1.9536207276526767</v>
      </c>
      <c r="E194" s="365">
        <v>10.252103660509533</v>
      </c>
      <c r="F194" s="365">
        <v>7.825436129770864</v>
      </c>
      <c r="G194" s="365">
        <v>0.7530768373302976</v>
      </c>
      <c r="H194" s="367" t="s">
        <v>86</v>
      </c>
      <c r="I194" s="367" t="s">
        <v>86</v>
      </c>
      <c r="J194" s="365">
        <v>-1.1934201933639486</v>
      </c>
      <c r="K194" s="365">
        <v>-1.40534614263305</v>
      </c>
      <c r="L194" s="362"/>
    </row>
    <row r="195" spans="1:12" ht="12.75" hidden="1">
      <c r="A195" s="32" t="s">
        <v>176</v>
      </c>
      <c r="B195" s="361">
        <v>2.327696312437169</v>
      </c>
      <c r="C195" s="365">
        <v>1.4794096333332192</v>
      </c>
      <c r="D195" s="365">
        <v>1.0023404464636343</v>
      </c>
      <c r="E195" s="365">
        <v>-2.5881699009745063</v>
      </c>
      <c r="F195" s="365">
        <v>0.12869064329652247</v>
      </c>
      <c r="G195" s="365">
        <v>2.9636562059196336</v>
      </c>
      <c r="H195" s="367" t="s">
        <v>86</v>
      </c>
      <c r="I195" s="367" t="s">
        <v>86</v>
      </c>
      <c r="J195" s="365">
        <v>7.09103107464469</v>
      </c>
      <c r="K195" s="365">
        <v>4.9113332598871295</v>
      </c>
      <c r="L195" s="362"/>
    </row>
    <row r="196" spans="1:12" ht="12.75" hidden="1">
      <c r="A196" s="32" t="s">
        <v>177</v>
      </c>
      <c r="B196" s="361">
        <v>1.6130790476736934</v>
      </c>
      <c r="C196" s="365">
        <v>0.9610765352881145</v>
      </c>
      <c r="D196" s="365">
        <v>1.3879475711432008</v>
      </c>
      <c r="E196" s="365">
        <v>0.21200394132623046</v>
      </c>
      <c r="F196" s="365">
        <v>-2.118649460662425</v>
      </c>
      <c r="G196" s="365">
        <v>0.22563152192283553</v>
      </c>
      <c r="H196" s="367" t="s">
        <v>86</v>
      </c>
      <c r="I196" s="367" t="s">
        <v>86</v>
      </c>
      <c r="J196" s="365">
        <v>10.076178488748994</v>
      </c>
      <c r="K196" s="365">
        <v>8.951404181363714</v>
      </c>
      <c r="L196" s="362"/>
    </row>
    <row r="197" spans="1:12" ht="12.75" hidden="1">
      <c r="A197" s="32" t="s">
        <v>178</v>
      </c>
      <c r="B197" s="361">
        <v>3.17524369426674</v>
      </c>
      <c r="C197" s="365">
        <v>-0.6422536504166203</v>
      </c>
      <c r="D197" s="365">
        <v>2.6342760227886544</v>
      </c>
      <c r="E197" s="365">
        <v>0.2864200352661612</v>
      </c>
      <c r="F197" s="365">
        <v>2.913798929462885</v>
      </c>
      <c r="G197" s="365">
        <v>4.435386176647384</v>
      </c>
      <c r="H197" s="367" t="s">
        <v>86</v>
      </c>
      <c r="I197" s="367" t="s">
        <v>86</v>
      </c>
      <c r="J197" s="365">
        <v>3.0296949036974894</v>
      </c>
      <c r="K197" s="365">
        <v>-0.6344095965309577</v>
      </c>
      <c r="L197" s="362"/>
    </row>
    <row r="198" spans="1:12" ht="12.75" hidden="1">
      <c r="A198" s="32" t="s">
        <v>179</v>
      </c>
      <c r="B198" s="361">
        <v>1.94600589137292</v>
      </c>
      <c r="C198" s="365">
        <v>2.0727595395130436</v>
      </c>
      <c r="D198" s="365">
        <v>1.107947194186366</v>
      </c>
      <c r="E198" s="365">
        <v>-3.1398185983061495</v>
      </c>
      <c r="F198" s="365">
        <v>0.5450135284137332</v>
      </c>
      <c r="G198" s="365">
        <v>1.2078557357531707</v>
      </c>
      <c r="H198" s="367" t="s">
        <v>86</v>
      </c>
      <c r="I198" s="367" t="s">
        <v>86</v>
      </c>
      <c r="J198" s="365">
        <v>1.0601800628667633</v>
      </c>
      <c r="K198" s="365">
        <v>0.6428613087444859</v>
      </c>
      <c r="L198" s="362"/>
    </row>
    <row r="199" spans="1:12" ht="12.75" hidden="1">
      <c r="A199" s="32" t="s">
        <v>180</v>
      </c>
      <c r="B199" s="361">
        <v>2.1552119736976607</v>
      </c>
      <c r="C199" s="365">
        <v>2.834506734867915</v>
      </c>
      <c r="D199" s="365">
        <v>2.1925448446227875</v>
      </c>
      <c r="E199" s="365">
        <v>2.7497234959719066</v>
      </c>
      <c r="F199" s="365">
        <v>-4.838711850989711</v>
      </c>
      <c r="G199" s="365">
        <v>0.6332174092049883</v>
      </c>
      <c r="H199" s="367" t="s">
        <v>86</v>
      </c>
      <c r="I199" s="367" t="s">
        <v>86</v>
      </c>
      <c r="J199" s="365">
        <v>1.2674450597688747</v>
      </c>
      <c r="K199" s="365">
        <v>2.0551438265755166</v>
      </c>
      <c r="L199" s="362"/>
    </row>
    <row r="200" spans="1:12" ht="12.75" hidden="1">
      <c r="A200" s="32" t="s">
        <v>181</v>
      </c>
      <c r="B200" s="361">
        <v>2.7155618411303806</v>
      </c>
      <c r="C200" s="365">
        <v>1.2350663467516938</v>
      </c>
      <c r="D200" s="365">
        <v>1.6802101323008145</v>
      </c>
      <c r="E200" s="365">
        <v>-0.42242274062220986</v>
      </c>
      <c r="F200" s="365">
        <v>3.581141234708099</v>
      </c>
      <c r="G200" s="365">
        <v>5.9319225034033565</v>
      </c>
      <c r="H200" s="367" t="s">
        <v>86</v>
      </c>
      <c r="I200" s="367" t="s">
        <v>86</v>
      </c>
      <c r="J200" s="365">
        <v>2.226180201103233</v>
      </c>
      <c r="K200" s="365">
        <v>0.08239943809060435</v>
      </c>
      <c r="L200" s="362"/>
    </row>
    <row r="201" spans="1:12" ht="12.75" hidden="1">
      <c r="A201" s="32" t="s">
        <v>29</v>
      </c>
      <c r="B201" s="361">
        <v>5.865584399536743</v>
      </c>
      <c r="C201" s="365">
        <v>4.564009138164948</v>
      </c>
      <c r="D201" s="365">
        <v>1.5148754040241244</v>
      </c>
      <c r="E201" s="365">
        <v>1.6804209208841456</v>
      </c>
      <c r="F201" s="365">
        <v>1.3731173034914264</v>
      </c>
      <c r="G201" s="365">
        <v>0.0060885851940923885</v>
      </c>
      <c r="H201" s="367" t="s">
        <v>86</v>
      </c>
      <c r="I201" s="367" t="s">
        <v>86</v>
      </c>
      <c r="J201" s="365">
        <v>7.14642314480281</v>
      </c>
      <c r="K201" s="365">
        <v>7.096503416364058</v>
      </c>
      <c r="L201" s="367" t="s">
        <v>86</v>
      </c>
    </row>
    <row r="202" spans="1:12" ht="12.75">
      <c r="A202" s="32" t="s">
        <v>30</v>
      </c>
      <c r="B202" s="361">
        <v>-2.203193353957275</v>
      </c>
      <c r="C202" s="365">
        <v>0.7779611948917733</v>
      </c>
      <c r="D202" s="365">
        <v>1.8411510749937463</v>
      </c>
      <c r="E202" s="365">
        <v>0.19081980968034884</v>
      </c>
      <c r="F202" s="365">
        <v>1.7489949498503847</v>
      </c>
      <c r="G202" s="365">
        <v>0.8977018030837911</v>
      </c>
      <c r="H202" s="367" t="s">
        <v>86</v>
      </c>
      <c r="I202" s="367" t="s">
        <v>86</v>
      </c>
      <c r="J202" s="365">
        <v>1.9650109909589872</v>
      </c>
      <c r="K202" s="365">
        <v>2.639946264029234</v>
      </c>
      <c r="L202" s="367" t="s">
        <v>86</v>
      </c>
    </row>
    <row r="203" spans="1:12" ht="12.75">
      <c r="A203" s="32" t="s">
        <v>31</v>
      </c>
      <c r="B203" s="361">
        <v>1.6838136393708254</v>
      </c>
      <c r="C203" s="365">
        <v>1.0806110495932302</v>
      </c>
      <c r="D203" s="365">
        <v>0.7881682992720584</v>
      </c>
      <c r="E203" s="365">
        <v>-1.8235349707860564</v>
      </c>
      <c r="F203" s="365">
        <v>1.3397667944266516</v>
      </c>
      <c r="G203" s="365">
        <v>1.3542799894850077</v>
      </c>
      <c r="H203" s="367" t="s">
        <v>86</v>
      </c>
      <c r="I203" s="367" t="s">
        <v>86</v>
      </c>
      <c r="J203" s="365">
        <v>-4.9364959476788925</v>
      </c>
      <c r="K203" s="365">
        <v>-4.159320316007637</v>
      </c>
      <c r="L203" s="367" t="s">
        <v>86</v>
      </c>
    </row>
    <row r="204" spans="1:12" ht="12.75">
      <c r="A204" s="32" t="s">
        <v>32</v>
      </c>
      <c r="B204" s="361">
        <v>1.153388527669506</v>
      </c>
      <c r="C204" s="365">
        <v>0.5018150516339546</v>
      </c>
      <c r="D204" s="365">
        <v>1.6400071412046913</v>
      </c>
      <c r="E204" s="365">
        <v>0.4445491596521265</v>
      </c>
      <c r="F204" s="365">
        <v>1.9591981734014041</v>
      </c>
      <c r="G204" s="365">
        <v>-4.146855169034353</v>
      </c>
      <c r="H204" s="367" t="s">
        <v>86</v>
      </c>
      <c r="I204" s="367" t="s">
        <v>86</v>
      </c>
      <c r="J204" s="365">
        <v>-1.2845413706850053</v>
      </c>
      <c r="K204" s="365">
        <v>-1.923567880533156</v>
      </c>
      <c r="L204" s="367" t="s">
        <v>86</v>
      </c>
    </row>
    <row r="205" spans="1:12" ht="12.75">
      <c r="A205" s="174" t="s">
        <v>33</v>
      </c>
      <c r="B205" s="361">
        <v>1.2431662041153686</v>
      </c>
      <c r="C205" s="365">
        <v>-2.2810242268383405</v>
      </c>
      <c r="D205" s="365">
        <v>0.8111473394330204</v>
      </c>
      <c r="E205" s="365">
        <v>3.2796416360443033</v>
      </c>
      <c r="F205" s="365">
        <v>-0.40533168355999294</v>
      </c>
      <c r="G205" s="365">
        <v>-4.071145735690905</v>
      </c>
      <c r="H205" s="367" t="s">
        <v>86</v>
      </c>
      <c r="I205" s="367" t="s">
        <v>86</v>
      </c>
      <c r="J205" s="365">
        <v>-3.720883703115774</v>
      </c>
      <c r="K205" s="365">
        <v>-4.4611971765024805</v>
      </c>
      <c r="L205" s="367" t="s">
        <v>86</v>
      </c>
    </row>
    <row r="206" spans="1:12" ht="12.75">
      <c r="A206" s="174" t="s">
        <v>34</v>
      </c>
      <c r="B206" s="361">
        <v>-8.636713065713124</v>
      </c>
      <c r="C206" s="365">
        <v>-2.4224178930343214</v>
      </c>
      <c r="D206" s="365">
        <v>-3.8876405382566617</v>
      </c>
      <c r="E206" s="365">
        <v>-4.957430981907066</v>
      </c>
      <c r="F206" s="365">
        <v>-0.44375589515080094</v>
      </c>
      <c r="G206" s="365">
        <v>-2.3212758517558285</v>
      </c>
      <c r="H206" s="367" t="s">
        <v>86</v>
      </c>
      <c r="I206" s="367" t="s">
        <v>86</v>
      </c>
      <c r="J206" s="365">
        <v>-17.731662078096704</v>
      </c>
      <c r="K206" s="365">
        <v>-14.331656938355337</v>
      </c>
      <c r="L206" s="367" t="s">
        <v>86</v>
      </c>
    </row>
    <row r="207" spans="1:12" ht="12.75">
      <c r="A207" s="174" t="s">
        <v>35</v>
      </c>
      <c r="B207" s="361">
        <v>1.0930825085281697</v>
      </c>
      <c r="C207" s="365">
        <v>-2.3576544189753292</v>
      </c>
      <c r="D207" s="365">
        <v>1.7215318693827726</v>
      </c>
      <c r="E207" s="365">
        <v>0.2230576280148</v>
      </c>
      <c r="F207" s="365">
        <v>3.8634939820666006</v>
      </c>
      <c r="G207" s="365">
        <v>-5.181914766219293</v>
      </c>
      <c r="H207" s="367" t="s">
        <v>86</v>
      </c>
      <c r="I207" s="367" t="s">
        <v>86</v>
      </c>
      <c r="J207" s="365">
        <v>3.5678388317987384</v>
      </c>
      <c r="K207" s="365">
        <v>-1.1050833375026912</v>
      </c>
      <c r="L207" s="367" t="s">
        <v>86</v>
      </c>
    </row>
    <row r="208" spans="1:12" ht="12.75">
      <c r="A208" s="174" t="s">
        <v>36</v>
      </c>
      <c r="B208" s="361">
        <v>1.5691430330443836</v>
      </c>
      <c r="C208" s="365">
        <v>-0.021327864408533515</v>
      </c>
      <c r="D208" s="365">
        <v>1.0994340247171266</v>
      </c>
      <c r="E208" s="365">
        <v>0.058776949738486906</v>
      </c>
      <c r="F208" s="365">
        <v>-2.8529417002898185</v>
      </c>
      <c r="G208" s="365">
        <v>-2.03129725354394</v>
      </c>
      <c r="H208" s="365" t="s">
        <v>254</v>
      </c>
      <c r="I208" s="365" t="s">
        <v>254</v>
      </c>
      <c r="J208" s="365">
        <v>2.91990401898299</v>
      </c>
      <c r="K208" s="365">
        <v>1.881372395045645</v>
      </c>
      <c r="L208" s="367" t="s">
        <v>86</v>
      </c>
    </row>
    <row r="209" spans="1:12" ht="12.75">
      <c r="A209" s="174"/>
      <c r="B209" s="365"/>
      <c r="C209" s="365"/>
      <c r="D209" s="365"/>
      <c r="E209" s="365"/>
      <c r="F209" s="365"/>
      <c r="G209" s="365"/>
      <c r="H209" s="367"/>
      <c r="I209" s="367"/>
      <c r="J209" s="365"/>
      <c r="K209" s="365"/>
      <c r="L209" s="367"/>
    </row>
    <row r="210" ht="12.75">
      <c r="A210" s="60" t="s">
        <v>435</v>
      </c>
    </row>
    <row r="211" ht="12.75">
      <c r="A211" s="60"/>
    </row>
  </sheetData>
  <mergeCells count="7">
    <mergeCell ref="B97:L97"/>
    <mergeCell ref="B157:L157"/>
    <mergeCell ref="B7:L7"/>
    <mergeCell ref="C4:H4"/>
    <mergeCell ref="I4:K4"/>
    <mergeCell ref="B81:L81"/>
    <mergeCell ref="B96:L96"/>
  </mergeCells>
  <printOptions/>
  <pageMargins left="0.44" right="0.36" top="0.51" bottom="0.66" header="0.5" footer="0.5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"/>
  <sheetViews>
    <sheetView workbookViewId="0" topLeftCell="A3">
      <selection activeCell="A94" sqref="A92:IV94"/>
    </sheetView>
  </sheetViews>
  <sheetFormatPr defaultColWidth="9.00390625" defaultRowHeight="14.25"/>
  <cols>
    <col min="1" max="1" width="7.25390625" style="29" customWidth="1"/>
    <col min="2" max="2" width="8.75390625" style="29" customWidth="1"/>
    <col min="3" max="3" width="14.625" style="29" customWidth="1"/>
    <col min="4" max="4" width="9.625" style="29" customWidth="1"/>
    <col min="5" max="6" width="10.125" style="29" customWidth="1"/>
    <col min="7" max="7" width="13.00390625" style="29" customWidth="1"/>
    <col min="8" max="8" width="12.75390625" style="29" customWidth="1"/>
    <col min="9" max="9" width="17.875" style="29" customWidth="1"/>
    <col min="10" max="16384" width="8.00390625" style="29" customWidth="1"/>
  </cols>
  <sheetData>
    <row r="1" ht="15">
      <c r="A1" s="61" t="s">
        <v>492</v>
      </c>
    </row>
    <row r="2" ht="15.75">
      <c r="A2" s="62" t="s">
        <v>327</v>
      </c>
    </row>
    <row r="3" spans="1:9" ht="16.5" customHeight="1">
      <c r="A3" s="30"/>
      <c r="B3" s="691"/>
      <c r="C3" s="692"/>
      <c r="D3" s="692"/>
      <c r="E3" s="692"/>
      <c r="F3" s="692"/>
      <c r="G3" s="692"/>
      <c r="H3" s="693"/>
      <c r="I3" s="191"/>
    </row>
    <row r="4" spans="1:9" ht="16.5" customHeight="1">
      <c r="A4" s="30"/>
      <c r="B4" s="691" t="s">
        <v>375</v>
      </c>
      <c r="C4" s="692"/>
      <c r="D4" s="692"/>
      <c r="E4" s="692"/>
      <c r="F4" s="692"/>
      <c r="G4" s="692"/>
      <c r="H4" s="693"/>
      <c r="I4" s="191" t="s">
        <v>374</v>
      </c>
    </row>
    <row r="5" spans="1:9" ht="54.75" customHeight="1">
      <c r="A5" s="30"/>
      <c r="B5" s="193" t="s">
        <v>88</v>
      </c>
      <c r="C5" s="194" t="s">
        <v>364</v>
      </c>
      <c r="D5" s="194" t="s">
        <v>365</v>
      </c>
      <c r="E5" s="194" t="s">
        <v>335</v>
      </c>
      <c r="F5" s="194" t="s">
        <v>366</v>
      </c>
      <c r="G5" s="194" t="s">
        <v>367</v>
      </c>
      <c r="H5" s="194" t="s">
        <v>368</v>
      </c>
      <c r="I5" s="178"/>
    </row>
    <row r="6" spans="1:9" ht="14.25" customHeight="1">
      <c r="A6" s="30"/>
      <c r="B6" s="180">
        <v>1</v>
      </c>
      <c r="C6" s="180">
        <v>2</v>
      </c>
      <c r="D6" s="180">
        <v>3</v>
      </c>
      <c r="E6" s="180">
        <v>4</v>
      </c>
      <c r="F6" s="180">
        <v>5</v>
      </c>
      <c r="G6" s="180">
        <v>6</v>
      </c>
      <c r="H6" s="180">
        <v>7</v>
      </c>
      <c r="I6" s="192">
        <v>8</v>
      </c>
    </row>
    <row r="7" spans="1:9" ht="12.75">
      <c r="A7" s="31"/>
      <c r="B7" s="684" t="s">
        <v>130</v>
      </c>
      <c r="C7" s="685"/>
      <c r="D7" s="685"/>
      <c r="E7" s="685"/>
      <c r="F7" s="685"/>
      <c r="G7" s="685"/>
      <c r="H7" s="685"/>
      <c r="I7" s="685"/>
    </row>
    <row r="8" spans="1:9" ht="12.75" hidden="1">
      <c r="A8" s="30">
        <v>1995</v>
      </c>
      <c r="B8" s="531">
        <v>17.309998008364868</v>
      </c>
      <c r="C8" s="531">
        <v>1.0238332337515765</v>
      </c>
      <c r="D8" s="531">
        <v>5.657770696408417</v>
      </c>
      <c r="E8" s="531">
        <v>0.8839872535351523</v>
      </c>
      <c r="F8" s="531">
        <v>4.247792604394875</v>
      </c>
      <c r="G8" s="531">
        <v>3.0217752107813847</v>
      </c>
      <c r="H8" s="531">
        <v>2.4748390094934605</v>
      </c>
      <c r="I8" s="531">
        <v>1.998805018920534</v>
      </c>
    </row>
    <row r="9" spans="1:9" ht="12.75" hidden="1">
      <c r="A9" s="30">
        <v>1996</v>
      </c>
      <c r="B9" s="531">
        <v>19.35995485627033</v>
      </c>
      <c r="C9" s="531">
        <v>1.0689437695014272</v>
      </c>
      <c r="D9" s="531">
        <v>6.116643430923454</v>
      </c>
      <c r="E9" s="531">
        <v>1.4379605656243775</v>
      </c>
      <c r="F9" s="531">
        <v>4.66162119099781</v>
      </c>
      <c r="G9" s="531">
        <v>2.9309898426608245</v>
      </c>
      <c r="H9" s="531">
        <v>3.1437960565624374</v>
      </c>
      <c r="I9" s="531">
        <v>2.1548496315475</v>
      </c>
    </row>
    <row r="10" spans="1:9" ht="12.75" hidden="1">
      <c r="A10" s="30">
        <v>1997</v>
      </c>
      <c r="B10" s="531">
        <v>21.537509128327684</v>
      </c>
      <c r="C10" s="531">
        <v>1.142899820752838</v>
      </c>
      <c r="D10" s="531">
        <v>6.023036579698599</v>
      </c>
      <c r="E10" s="531">
        <v>1.5658899289650134</v>
      </c>
      <c r="F10" s="531">
        <v>5.656741684923322</v>
      </c>
      <c r="G10" s="531">
        <v>3.6570072362743145</v>
      </c>
      <c r="H10" s="531">
        <v>3.4919338777136026</v>
      </c>
      <c r="I10" s="531">
        <v>2.31467835092611</v>
      </c>
    </row>
    <row r="11" spans="1:9" ht="12.75" hidden="1">
      <c r="A11" s="30">
        <v>1998</v>
      </c>
      <c r="B11" s="531">
        <v>23.43118900617407</v>
      </c>
      <c r="C11" s="531">
        <v>1.2602735178915223</v>
      </c>
      <c r="D11" s="531">
        <v>6.429828055500231</v>
      </c>
      <c r="E11" s="531">
        <v>1.6858527517758746</v>
      </c>
      <c r="F11" s="531">
        <v>6.374228241386178</v>
      </c>
      <c r="G11" s="531">
        <v>3.8461793799375954</v>
      </c>
      <c r="H11" s="531">
        <v>3.8348270596826657</v>
      </c>
      <c r="I11" s="531">
        <v>2.7228639713204537</v>
      </c>
    </row>
    <row r="12" spans="1:9" ht="12.75" hidden="1">
      <c r="A12" s="30">
        <v>1999</v>
      </c>
      <c r="B12" s="531">
        <v>25.25257252871274</v>
      </c>
      <c r="C12" s="531">
        <v>1.199528646351988</v>
      </c>
      <c r="D12" s="531">
        <v>7.506738365531434</v>
      </c>
      <c r="E12" s="531">
        <v>1.4154882825466375</v>
      </c>
      <c r="F12" s="531">
        <v>6.846079798180973</v>
      </c>
      <c r="G12" s="531">
        <v>4.152160924118702</v>
      </c>
      <c r="H12" s="531">
        <v>4.132576511983005</v>
      </c>
      <c r="I12" s="531">
        <v>2.8348934475204146</v>
      </c>
    </row>
    <row r="13" spans="1:9" ht="12.75" hidden="1">
      <c r="A13" s="30">
        <v>2000</v>
      </c>
      <c r="B13" s="531">
        <v>27.775011617871602</v>
      </c>
      <c r="C13" s="531">
        <v>1.2444068246697206</v>
      </c>
      <c r="D13" s="531">
        <v>8.10100909513377</v>
      </c>
      <c r="E13" s="531">
        <v>1.95947022505477</v>
      </c>
      <c r="F13" s="531">
        <v>6.980614751377548</v>
      </c>
      <c r="G13" s="531">
        <v>4.75609108411339</v>
      </c>
      <c r="H13" s="531">
        <v>4.733419637522406</v>
      </c>
      <c r="I13" s="531">
        <v>3.3767841731394808</v>
      </c>
    </row>
    <row r="14" spans="1:9" ht="12.75" hidden="1">
      <c r="A14" s="30">
        <v>2001</v>
      </c>
      <c r="B14" s="531">
        <v>30.622452366726414</v>
      </c>
      <c r="C14" s="531">
        <v>1.4349731129257122</v>
      </c>
      <c r="D14" s="531">
        <v>8.738830246298878</v>
      </c>
      <c r="E14" s="531">
        <v>1.9458939122352783</v>
      </c>
      <c r="F14" s="531">
        <v>7.9293633406359945</v>
      </c>
      <c r="G14" s="531">
        <v>5.277766713138153</v>
      </c>
      <c r="H14" s="531">
        <v>5.295625041492398</v>
      </c>
      <c r="I14" s="531">
        <v>3.2327889530637988</v>
      </c>
    </row>
    <row r="15" spans="1:9" ht="12.75" hidden="1">
      <c r="A15" s="30">
        <v>2002</v>
      </c>
      <c r="B15" s="531">
        <v>33.23109606320122</v>
      </c>
      <c r="C15" s="531">
        <v>1.6837283409679347</v>
      </c>
      <c r="D15" s="531">
        <v>8.903306114319857</v>
      </c>
      <c r="E15" s="531">
        <v>2.4031401447254863</v>
      </c>
      <c r="F15" s="531">
        <v>8.065823541127266</v>
      </c>
      <c r="G15" s="531">
        <v>6.423089689968798</v>
      </c>
      <c r="H15" s="531">
        <v>5.75200823209188</v>
      </c>
      <c r="I15" s="531">
        <v>3.5491933877713597</v>
      </c>
    </row>
    <row r="16" spans="1:9" ht="12.75" hidden="1">
      <c r="A16" s="30">
        <v>2003</v>
      </c>
      <c r="B16" s="531">
        <v>36.338378809002194</v>
      </c>
      <c r="C16" s="531">
        <v>1.6445263227776672</v>
      </c>
      <c r="D16" s="531">
        <v>10.510821217552945</v>
      </c>
      <c r="E16" s="531">
        <v>2.199960167297351</v>
      </c>
      <c r="F16" s="531">
        <v>9.135431189006175</v>
      </c>
      <c r="G16" s="531">
        <v>6.532795591847574</v>
      </c>
      <c r="H16" s="531">
        <v>6.31484432052048</v>
      </c>
      <c r="I16" s="531">
        <v>4.2441744672376025</v>
      </c>
    </row>
    <row r="17" spans="1:9" ht="12.75" hidden="1">
      <c r="A17" s="30">
        <v>2004</v>
      </c>
      <c r="B17" s="531">
        <v>40.30116842594437</v>
      </c>
      <c r="C17" s="531">
        <v>1.643364535617075</v>
      </c>
      <c r="D17" s="531">
        <v>12.237203744274048</v>
      </c>
      <c r="E17" s="531">
        <v>2.502788289185421</v>
      </c>
      <c r="F17" s="531">
        <v>10.33077740158003</v>
      </c>
      <c r="G17" s="531">
        <v>7.204839673371838</v>
      </c>
      <c r="H17" s="531">
        <v>6.382194781915953</v>
      </c>
      <c r="I17" s="531">
        <v>4.8270596826661345</v>
      </c>
    </row>
    <row r="18" spans="1:9" ht="12.75" hidden="1">
      <c r="A18" s="30">
        <v>2005</v>
      </c>
      <c r="B18" s="531">
        <v>43.77046405098586</v>
      </c>
      <c r="C18" s="533">
        <v>1.5995153687844383</v>
      </c>
      <c r="D18" s="533">
        <v>13.023335324968466</v>
      </c>
      <c r="E18" s="533">
        <v>2.953395737900816</v>
      </c>
      <c r="F18" s="533">
        <v>11.288322379340103</v>
      </c>
      <c r="G18" s="533">
        <v>7.763825267211047</v>
      </c>
      <c r="H18" s="533">
        <v>7.142069972780986</v>
      </c>
      <c r="I18" s="533">
        <v>5.509526654716855</v>
      </c>
    </row>
    <row r="19" spans="1:9" ht="12.75">
      <c r="A19" s="30">
        <v>2006</v>
      </c>
      <c r="B19" s="531">
        <v>49.661455221403436</v>
      </c>
      <c r="C19" s="533">
        <v>1.7790612759742417</v>
      </c>
      <c r="D19" s="533">
        <v>15.556496049923654</v>
      </c>
      <c r="E19" s="533">
        <v>3.8089358029608973</v>
      </c>
      <c r="F19" s="533">
        <v>11.892285733253669</v>
      </c>
      <c r="G19" s="533">
        <v>8.746365265883291</v>
      </c>
      <c r="H19" s="533">
        <v>7.878311093407687</v>
      </c>
      <c r="I19" s="533">
        <v>5.384086835291774</v>
      </c>
    </row>
    <row r="20" spans="1:10" ht="12.75">
      <c r="A20" s="263">
        <v>2007</v>
      </c>
      <c r="B20" s="531">
        <v>55.48473079731793</v>
      </c>
      <c r="C20" s="533">
        <v>1.9519352054703578</v>
      </c>
      <c r="D20" s="533">
        <v>17.158500962623645</v>
      </c>
      <c r="E20" s="533">
        <v>4.343092345482308</v>
      </c>
      <c r="F20" s="533">
        <v>13.757186483436232</v>
      </c>
      <c r="G20" s="533">
        <v>9.464250149372635</v>
      </c>
      <c r="H20" s="533">
        <v>8.809765650932748</v>
      </c>
      <c r="I20" s="533">
        <v>6.06233817964549</v>
      </c>
      <c r="J20" s="35"/>
    </row>
    <row r="21" spans="1:10" ht="12.75">
      <c r="A21" s="264">
        <v>2008</v>
      </c>
      <c r="B21" s="532">
        <v>61.0211113324039</v>
      </c>
      <c r="C21" s="534">
        <v>1.8935802960897563</v>
      </c>
      <c r="D21" s="534">
        <v>18.153588262630283</v>
      </c>
      <c r="E21" s="534">
        <v>5.038338976299542</v>
      </c>
      <c r="F21" s="534">
        <v>15.800604129323506</v>
      </c>
      <c r="G21" s="534">
        <v>11.27268804355042</v>
      </c>
      <c r="H21" s="534">
        <v>8.86231162451039</v>
      </c>
      <c r="I21" s="534">
        <v>6.199926973378478</v>
      </c>
      <c r="J21" s="35"/>
    </row>
    <row r="22" spans="1:9" ht="12.75" hidden="1">
      <c r="A22" s="30" t="s">
        <v>131</v>
      </c>
      <c r="B22" s="188">
        <v>4.0440151364270065</v>
      </c>
      <c r="C22" s="189">
        <v>0.21081457876916948</v>
      </c>
      <c r="D22" s="189">
        <v>1.430923454823076</v>
      </c>
      <c r="E22" s="189">
        <v>0.1581026355971586</v>
      </c>
      <c r="F22" s="189">
        <v>0.8398393414326495</v>
      </c>
      <c r="G22" s="189">
        <v>0.8332669454955852</v>
      </c>
      <c r="H22" s="189">
        <v>0.5710681803093673</v>
      </c>
      <c r="I22" s="189">
        <v>0.42235942375356833</v>
      </c>
    </row>
    <row r="23" spans="1:9" ht="12.75" hidden="1">
      <c r="A23" s="30" t="s">
        <v>132</v>
      </c>
      <c r="B23" s="188">
        <v>4.500066387837749</v>
      </c>
      <c r="C23" s="189">
        <v>0.20905530106884418</v>
      </c>
      <c r="D23" s="189">
        <v>1.416318130518489</v>
      </c>
      <c r="E23" s="189">
        <v>0.23361880103565025</v>
      </c>
      <c r="F23" s="189">
        <v>1.2218681537542322</v>
      </c>
      <c r="G23" s="189">
        <v>0.8054836353979951</v>
      </c>
      <c r="H23" s="189">
        <v>0.6137223660625373</v>
      </c>
      <c r="I23" s="189">
        <v>0.6898692159596362</v>
      </c>
    </row>
    <row r="24" spans="1:9" ht="12.75" hidden="1">
      <c r="A24" s="30" t="s">
        <v>133</v>
      </c>
      <c r="B24" s="188">
        <v>4.569176126933545</v>
      </c>
      <c r="C24" s="189">
        <v>0.3585275177587466</v>
      </c>
      <c r="D24" s="189">
        <v>1.4607647878908583</v>
      </c>
      <c r="E24" s="189">
        <v>0.2679081192325566</v>
      </c>
      <c r="F24" s="189">
        <v>1.236174732788953</v>
      </c>
      <c r="G24" s="189">
        <v>0.6969063267609373</v>
      </c>
      <c r="H24" s="189">
        <v>0.5488946425014938</v>
      </c>
      <c r="I24" s="189">
        <v>0.38889995352851353</v>
      </c>
    </row>
    <row r="25" spans="1:9" ht="12.75" hidden="1">
      <c r="A25" s="30" t="s">
        <v>134</v>
      </c>
      <c r="B25" s="188">
        <v>4.196740357166568</v>
      </c>
      <c r="C25" s="189">
        <v>0.24543583615481643</v>
      </c>
      <c r="D25" s="189">
        <v>1.3497643231759942</v>
      </c>
      <c r="E25" s="189">
        <v>0.2243576976697869</v>
      </c>
      <c r="F25" s="189">
        <v>0.94991037641904</v>
      </c>
      <c r="G25" s="189">
        <v>0.6861183031268671</v>
      </c>
      <c r="H25" s="189">
        <v>0.7411538206200623</v>
      </c>
      <c r="I25" s="189">
        <v>0.49767642567881565</v>
      </c>
    </row>
    <row r="26" spans="1:9" ht="12.75" hidden="1">
      <c r="A26" s="30" t="s">
        <v>135</v>
      </c>
      <c r="B26" s="188">
        <v>4.489510721635797</v>
      </c>
      <c r="C26" s="189">
        <v>0.21101374228241382</v>
      </c>
      <c r="D26" s="189">
        <v>1.5281816371240786</v>
      </c>
      <c r="E26" s="189">
        <v>0.2692358759875191</v>
      </c>
      <c r="F26" s="189">
        <v>1.0150700391688243</v>
      </c>
      <c r="G26" s="189">
        <v>0.8125871340370445</v>
      </c>
      <c r="H26" s="189">
        <v>0.6534222930359157</v>
      </c>
      <c r="I26" s="189">
        <v>0.5223727013211179</v>
      </c>
    </row>
    <row r="27" spans="1:9" ht="12.75" hidden="1">
      <c r="A27" s="30" t="s">
        <v>136</v>
      </c>
      <c r="B27" s="188">
        <v>4.857066985328286</v>
      </c>
      <c r="C27" s="189">
        <v>0.22299674699595035</v>
      </c>
      <c r="D27" s="189">
        <v>1.4988714067582818</v>
      </c>
      <c r="E27" s="189">
        <v>0.3932815508198898</v>
      </c>
      <c r="F27" s="189">
        <v>1.3865099913695813</v>
      </c>
      <c r="G27" s="189">
        <v>0.6088096660691761</v>
      </c>
      <c r="H27" s="189">
        <v>0.7465976233154087</v>
      </c>
      <c r="I27" s="189">
        <v>0.5158666932218017</v>
      </c>
    </row>
    <row r="28" spans="1:9" ht="12.75" hidden="1">
      <c r="A28" s="30" t="s">
        <v>137</v>
      </c>
      <c r="B28" s="188">
        <v>5.059450308703448</v>
      </c>
      <c r="C28" s="189">
        <v>0.3524198366859191</v>
      </c>
      <c r="D28" s="189">
        <v>1.4556197304653786</v>
      </c>
      <c r="E28" s="189">
        <v>0.4070570271526256</v>
      </c>
      <c r="F28" s="189">
        <v>1.2475934408816307</v>
      </c>
      <c r="G28" s="189">
        <v>0.7865631016397796</v>
      </c>
      <c r="H28" s="189">
        <v>0.8101971718781119</v>
      </c>
      <c r="I28" s="189">
        <v>0.5702383323375158</v>
      </c>
    </row>
    <row r="29" spans="1:9" ht="12.75" hidden="1">
      <c r="A29" s="30" t="s">
        <v>138</v>
      </c>
      <c r="B29" s="188">
        <v>4.953926840602801</v>
      </c>
      <c r="C29" s="189">
        <v>0.28251344353714397</v>
      </c>
      <c r="D29" s="189">
        <v>1.633970656575715</v>
      </c>
      <c r="E29" s="189">
        <v>0.3683861116643431</v>
      </c>
      <c r="F29" s="189">
        <v>1.0124477195777732</v>
      </c>
      <c r="G29" s="189">
        <v>0.7230299409148243</v>
      </c>
      <c r="H29" s="189">
        <v>0.9335789683330012</v>
      </c>
      <c r="I29" s="189">
        <v>0.546371904667065</v>
      </c>
    </row>
    <row r="30" spans="1:9" ht="12.75" hidden="1">
      <c r="A30" s="30" t="s">
        <v>139</v>
      </c>
      <c r="B30" s="188">
        <v>5.040396999269732</v>
      </c>
      <c r="C30" s="189">
        <v>0.24609971453229765</v>
      </c>
      <c r="D30" s="189">
        <v>1.5333930823873065</v>
      </c>
      <c r="E30" s="189">
        <v>0.3346942840071699</v>
      </c>
      <c r="F30" s="189">
        <v>1.2071632476930227</v>
      </c>
      <c r="G30" s="189">
        <v>0.9897098851490406</v>
      </c>
      <c r="H30" s="189">
        <v>0.7293367855008962</v>
      </c>
      <c r="I30" s="189">
        <v>0.5388700790015268</v>
      </c>
    </row>
    <row r="31" spans="1:9" ht="12.75" hidden="1">
      <c r="A31" s="30" t="s">
        <v>140</v>
      </c>
      <c r="B31" s="188">
        <v>5.404301931886077</v>
      </c>
      <c r="C31" s="189">
        <v>0.2517758746597623</v>
      </c>
      <c r="D31" s="189">
        <v>1.5488946425014936</v>
      </c>
      <c r="E31" s="189">
        <v>0.40184558188939784</v>
      </c>
      <c r="F31" s="189">
        <v>1.5460399654783241</v>
      </c>
      <c r="G31" s="189">
        <v>0.8218482374029078</v>
      </c>
      <c r="H31" s="189">
        <v>0.8338976299541924</v>
      </c>
      <c r="I31" s="189">
        <v>0.6023036579698599</v>
      </c>
    </row>
    <row r="32" spans="1:9" ht="12.75" hidden="1">
      <c r="A32" s="30" t="s">
        <v>141</v>
      </c>
      <c r="B32" s="188">
        <v>5.607149970125472</v>
      </c>
      <c r="C32" s="189">
        <v>0.4186417048396734</v>
      </c>
      <c r="D32" s="189">
        <v>1.4170152028148448</v>
      </c>
      <c r="E32" s="189">
        <v>0.45857398924517023</v>
      </c>
      <c r="F32" s="189">
        <v>1.4794529642169554</v>
      </c>
      <c r="G32" s="189">
        <v>0.9282015534754033</v>
      </c>
      <c r="H32" s="189">
        <v>0.9052645555334261</v>
      </c>
      <c r="I32" s="189">
        <v>0.6385514173803359</v>
      </c>
    </row>
    <row r="33" spans="1:9" ht="12.75" hidden="1">
      <c r="A33" s="30" t="s">
        <v>142</v>
      </c>
      <c r="B33" s="188">
        <v>5.485660227046404</v>
      </c>
      <c r="C33" s="189">
        <v>0.22638252672110468</v>
      </c>
      <c r="D33" s="189">
        <v>1.523733651994954</v>
      </c>
      <c r="E33" s="189">
        <v>0.37077607382327554</v>
      </c>
      <c r="F33" s="189">
        <v>1.4240855075350196</v>
      </c>
      <c r="G33" s="189">
        <v>0.9172475602469627</v>
      </c>
      <c r="H33" s="189">
        <v>1.023434906725088</v>
      </c>
      <c r="I33" s="189">
        <v>0.5349531965743876</v>
      </c>
    </row>
    <row r="34" spans="1:9" ht="12.75" hidden="1">
      <c r="A34" s="30" t="s">
        <v>143</v>
      </c>
      <c r="B34" s="188">
        <v>5.416782845382726</v>
      </c>
      <c r="C34" s="189">
        <v>0.2839739759676027</v>
      </c>
      <c r="D34" s="189">
        <v>1.6730067051716124</v>
      </c>
      <c r="E34" s="189">
        <v>0.36563101639779594</v>
      </c>
      <c r="F34" s="189">
        <v>1.337349797517095</v>
      </c>
      <c r="G34" s="189">
        <v>0.9812454358361546</v>
      </c>
      <c r="H34" s="189">
        <v>0.775575914492465</v>
      </c>
      <c r="I34" s="189">
        <v>0.6476133572329549</v>
      </c>
    </row>
    <row r="35" spans="1:9" ht="12.75" hidden="1">
      <c r="A35" s="30" t="s">
        <v>144</v>
      </c>
      <c r="B35" s="188">
        <v>5.886377215694085</v>
      </c>
      <c r="C35" s="189">
        <v>0.30408949080528447</v>
      </c>
      <c r="D35" s="189">
        <v>1.655712673438226</v>
      </c>
      <c r="E35" s="189">
        <v>0.4241850892916418</v>
      </c>
      <c r="F35" s="189">
        <v>1.656177388302463</v>
      </c>
      <c r="G35" s="189">
        <v>0.9332470291442607</v>
      </c>
      <c r="H35" s="189">
        <v>0.9129655447122087</v>
      </c>
      <c r="I35" s="189">
        <v>0.719610967270796</v>
      </c>
    </row>
    <row r="36" spans="1:9" ht="12.75" hidden="1">
      <c r="A36" s="30" t="s">
        <v>145</v>
      </c>
      <c r="B36" s="188">
        <v>6.100610768107282</v>
      </c>
      <c r="C36" s="189">
        <v>0.4060280156675297</v>
      </c>
      <c r="D36" s="189">
        <v>1.5282812188807011</v>
      </c>
      <c r="E36" s="189">
        <v>0.4842992763725685</v>
      </c>
      <c r="F36" s="189">
        <v>1.718017659164841</v>
      </c>
      <c r="G36" s="189">
        <v>0.979751709486822</v>
      </c>
      <c r="H36" s="189">
        <v>0.9842328885348204</v>
      </c>
      <c r="I36" s="189">
        <v>0.6457213038571333</v>
      </c>
    </row>
    <row r="37" spans="1:9" ht="12.75" hidden="1">
      <c r="A37" s="30" t="s">
        <v>146</v>
      </c>
      <c r="B37" s="188">
        <v>6.027418176989976</v>
      </c>
      <c r="C37" s="189">
        <v>0.2661820354511053</v>
      </c>
      <c r="D37" s="189">
        <v>1.5728274580096921</v>
      </c>
      <c r="E37" s="189">
        <v>0.41173736971386843</v>
      </c>
      <c r="F37" s="189">
        <v>1.662683396401779</v>
      </c>
      <c r="G37" s="189">
        <v>0.9519352054703578</v>
      </c>
      <c r="H37" s="189">
        <v>1.1620527119431718</v>
      </c>
      <c r="I37" s="189">
        <v>0.7099183429595698</v>
      </c>
    </row>
    <row r="38" spans="1:9" ht="12.75" hidden="1">
      <c r="A38" s="30" t="s">
        <v>147</v>
      </c>
      <c r="B38" s="188">
        <v>6.057193122220012</v>
      </c>
      <c r="C38" s="189">
        <v>0.28191595299741085</v>
      </c>
      <c r="D38" s="189">
        <v>1.8378809002190797</v>
      </c>
      <c r="E38" s="189">
        <v>0.31793135497576847</v>
      </c>
      <c r="F38" s="189">
        <v>1.7388634402177523</v>
      </c>
      <c r="G38" s="189">
        <v>1.0423886344021775</v>
      </c>
      <c r="H38" s="189">
        <v>0.8382128394078204</v>
      </c>
      <c r="I38" s="189">
        <v>0.5512846046604263</v>
      </c>
    </row>
    <row r="39" spans="1:9" ht="12.75" hidden="1">
      <c r="A39" s="30" t="s">
        <v>148</v>
      </c>
      <c r="B39" s="188">
        <v>6.5482639580428845</v>
      </c>
      <c r="C39" s="189">
        <v>0.26940184558188934</v>
      </c>
      <c r="D39" s="189">
        <v>2.0082984797185155</v>
      </c>
      <c r="E39" s="189">
        <v>0.3834893447520414</v>
      </c>
      <c r="F39" s="189">
        <v>1.8540463387107482</v>
      </c>
      <c r="G39" s="189">
        <v>1.0448117904799843</v>
      </c>
      <c r="H39" s="189">
        <v>0.9882161587997079</v>
      </c>
      <c r="I39" s="189">
        <v>0.7134700922790944</v>
      </c>
    </row>
    <row r="40" spans="1:9" ht="12.75" hidden="1">
      <c r="A40" s="30" t="s">
        <v>149</v>
      </c>
      <c r="B40" s="188">
        <v>6.446657372369382</v>
      </c>
      <c r="C40" s="189">
        <v>0.3837217021841598</v>
      </c>
      <c r="D40" s="189">
        <v>1.7353116908982273</v>
      </c>
      <c r="E40" s="189">
        <v>0.37890858394742083</v>
      </c>
      <c r="F40" s="189">
        <v>1.7711611232822146</v>
      </c>
      <c r="G40" s="189">
        <v>1.1034986390493262</v>
      </c>
      <c r="H40" s="189">
        <v>1.0740556330080329</v>
      </c>
      <c r="I40" s="189">
        <v>0.7591781185686782</v>
      </c>
    </row>
    <row r="41" spans="1:9" ht="12.75" hidden="1">
      <c r="A41" s="30" t="s">
        <v>150</v>
      </c>
      <c r="B41" s="188">
        <v>6.200458076080463</v>
      </c>
      <c r="C41" s="189">
        <v>0.26448914558852815</v>
      </c>
      <c r="D41" s="189">
        <v>1.9252472946956116</v>
      </c>
      <c r="E41" s="189">
        <v>0.33515899887140677</v>
      </c>
      <c r="F41" s="189">
        <v>1.4820088959702582</v>
      </c>
      <c r="G41" s="189">
        <v>0.9614618601872137</v>
      </c>
      <c r="H41" s="189">
        <v>1.2320918807674435</v>
      </c>
      <c r="I41" s="189">
        <v>0.8109606320122154</v>
      </c>
    </row>
    <row r="42" spans="1:9" ht="12.75" hidden="1">
      <c r="A42" s="30" t="s">
        <v>151</v>
      </c>
      <c r="B42" s="188">
        <v>6.281783177321915</v>
      </c>
      <c r="C42" s="189">
        <v>0.23521210914160526</v>
      </c>
      <c r="D42" s="189">
        <v>1.9731793135497577</v>
      </c>
      <c r="E42" s="189">
        <v>0.34906725087963886</v>
      </c>
      <c r="F42" s="189">
        <v>1.5425877979154219</v>
      </c>
      <c r="G42" s="189">
        <v>1.1806081125937729</v>
      </c>
      <c r="H42" s="189">
        <v>1.0011285932417182</v>
      </c>
      <c r="I42" s="189">
        <v>0.7351125273849831</v>
      </c>
    </row>
    <row r="43" spans="1:9" ht="12.75" hidden="1">
      <c r="A43" s="30" t="s">
        <v>152</v>
      </c>
      <c r="B43" s="188">
        <v>7.029376618203544</v>
      </c>
      <c r="C43" s="189">
        <v>0.29419770298081394</v>
      </c>
      <c r="D43" s="189">
        <v>2.018721370244971</v>
      </c>
      <c r="E43" s="189">
        <v>0.3718714731461196</v>
      </c>
      <c r="F43" s="189">
        <v>1.9422425811591315</v>
      </c>
      <c r="G43" s="189">
        <v>1.2055035517493196</v>
      </c>
      <c r="H43" s="189">
        <v>1.196839938923189</v>
      </c>
      <c r="I43" s="189">
        <v>0.8867423488016994</v>
      </c>
    </row>
    <row r="44" spans="1:9" ht="12.75" hidden="1">
      <c r="A44" s="30" t="s">
        <v>153</v>
      </c>
      <c r="B44" s="188">
        <v>7.216158799707892</v>
      </c>
      <c r="C44" s="189">
        <v>0.4186085109207993</v>
      </c>
      <c r="D44" s="189">
        <v>2.008066122286397</v>
      </c>
      <c r="E44" s="189">
        <v>0.6431321781849565</v>
      </c>
      <c r="F44" s="189">
        <v>1.919670716324769</v>
      </c>
      <c r="G44" s="189">
        <v>1.1793135497576843</v>
      </c>
      <c r="H44" s="189">
        <v>1.047367722233287</v>
      </c>
      <c r="I44" s="189">
        <v>0.8383124211644426</v>
      </c>
    </row>
    <row r="45" spans="1:9" ht="12.75" hidden="1">
      <c r="A45" s="30" t="s">
        <v>154</v>
      </c>
      <c r="B45" s="188">
        <v>7.247693022638251</v>
      </c>
      <c r="C45" s="189">
        <v>0.29638850162650204</v>
      </c>
      <c r="D45" s="189">
        <v>2.101042289052645</v>
      </c>
      <c r="E45" s="189">
        <v>0.595399322844055</v>
      </c>
      <c r="F45" s="189">
        <v>1.576113655978225</v>
      </c>
      <c r="G45" s="189">
        <v>1.1906658700126136</v>
      </c>
      <c r="H45" s="189">
        <v>1.4880833831242117</v>
      </c>
      <c r="I45" s="189">
        <v>0.9166168757883555</v>
      </c>
    </row>
    <row r="46" spans="1:9" ht="12.75" hidden="1">
      <c r="A46" s="30" t="s">
        <v>155</v>
      </c>
      <c r="B46" s="188">
        <v>6.926608245369447</v>
      </c>
      <c r="C46" s="189">
        <v>0.2857664475868021</v>
      </c>
      <c r="D46" s="189">
        <v>2.0894576113655976</v>
      </c>
      <c r="E46" s="189">
        <v>0.33595565292438423</v>
      </c>
      <c r="F46" s="189">
        <v>1.7814512381331737</v>
      </c>
      <c r="G46" s="189">
        <v>1.306512646883091</v>
      </c>
      <c r="H46" s="189">
        <v>1.127464648476399</v>
      </c>
      <c r="I46" s="189">
        <v>0.7216689902409879</v>
      </c>
    </row>
    <row r="47" spans="1:9" ht="12.75" hidden="1">
      <c r="A47" s="30" t="s">
        <v>156</v>
      </c>
      <c r="B47" s="188">
        <v>7.851556794795193</v>
      </c>
      <c r="C47" s="189">
        <v>0.3430259576445595</v>
      </c>
      <c r="D47" s="189">
        <v>2.1888402044745403</v>
      </c>
      <c r="E47" s="189">
        <v>0.3759543251676293</v>
      </c>
      <c r="F47" s="189">
        <v>2.2344486490075015</v>
      </c>
      <c r="G47" s="189">
        <v>1.346444931288588</v>
      </c>
      <c r="H47" s="189">
        <v>1.3628427272123744</v>
      </c>
      <c r="I47" s="189">
        <v>0.7670118834229569</v>
      </c>
    </row>
    <row r="48" spans="1:9" ht="12.75" hidden="1">
      <c r="A48" s="30" t="s">
        <v>157</v>
      </c>
      <c r="B48" s="188">
        <v>7.967901480448781</v>
      </c>
      <c r="C48" s="189">
        <v>0.49515368784438685</v>
      </c>
      <c r="D48" s="189">
        <v>2.19415123149439</v>
      </c>
      <c r="E48" s="189">
        <v>0.6418376153488681</v>
      </c>
      <c r="F48" s="189">
        <v>2.1534222930359155</v>
      </c>
      <c r="G48" s="189">
        <v>1.3089689968797713</v>
      </c>
      <c r="H48" s="189">
        <v>1.1743676558454492</v>
      </c>
      <c r="I48" s="189">
        <v>0.7145322976830645</v>
      </c>
    </row>
    <row r="49" spans="1:9" ht="12.75" hidden="1">
      <c r="A49" s="30" t="s">
        <v>158</v>
      </c>
      <c r="B49" s="188">
        <v>7.876385846112991</v>
      </c>
      <c r="C49" s="189">
        <v>0.3110270198499635</v>
      </c>
      <c r="D49" s="189">
        <v>2.2663811989643494</v>
      </c>
      <c r="E49" s="189">
        <v>0.5921463187943968</v>
      </c>
      <c r="F49" s="189">
        <v>1.7600411604594037</v>
      </c>
      <c r="G49" s="189">
        <v>1.3158401380867024</v>
      </c>
      <c r="H49" s="189">
        <v>1.6309500099581755</v>
      </c>
      <c r="I49" s="189">
        <v>1.0295757817167894</v>
      </c>
    </row>
    <row r="50" spans="1:9" ht="12.75" hidden="1">
      <c r="A50" s="30" t="s">
        <v>159</v>
      </c>
      <c r="B50" s="188">
        <v>7.5343888999535285</v>
      </c>
      <c r="C50" s="189">
        <v>0.33847839075881303</v>
      </c>
      <c r="D50" s="189">
        <v>2.278729336785501</v>
      </c>
      <c r="E50" s="189">
        <v>0.4021443271592644</v>
      </c>
      <c r="F50" s="189">
        <v>1.770829184093474</v>
      </c>
      <c r="G50" s="189">
        <v>1.5723295492265819</v>
      </c>
      <c r="H50" s="189">
        <v>1.1718781119298942</v>
      </c>
      <c r="I50" s="189">
        <v>0.7544313881696872</v>
      </c>
    </row>
    <row r="51" spans="1:9" ht="12.75" hidden="1">
      <c r="A51" s="30" t="s">
        <v>160</v>
      </c>
      <c r="B51" s="188">
        <v>8.30276173405032</v>
      </c>
      <c r="C51" s="189">
        <v>0.4065591183695147</v>
      </c>
      <c r="D51" s="189">
        <v>2.225087963885016</v>
      </c>
      <c r="E51" s="189">
        <v>0.4753701121954458</v>
      </c>
      <c r="F51" s="189">
        <v>2.235643630086968</v>
      </c>
      <c r="G51" s="189">
        <v>1.525094602668791</v>
      </c>
      <c r="H51" s="189">
        <v>1.435006306844586</v>
      </c>
      <c r="I51" s="189">
        <v>0.8138485029542587</v>
      </c>
    </row>
    <row r="52" spans="1:9" ht="12.75" hidden="1">
      <c r="A52" s="30" t="s">
        <v>161</v>
      </c>
      <c r="B52" s="188">
        <v>8.712640244307245</v>
      </c>
      <c r="C52" s="189">
        <v>0.5716988647679746</v>
      </c>
      <c r="D52" s="189">
        <v>2.170450773418309</v>
      </c>
      <c r="E52" s="189">
        <v>0.8408019650799974</v>
      </c>
      <c r="F52" s="189">
        <v>2.224523667264157</v>
      </c>
      <c r="G52" s="189">
        <v>1.5956316802761732</v>
      </c>
      <c r="H52" s="189">
        <v>1.3095332935006305</v>
      </c>
      <c r="I52" s="189">
        <v>0.8722366062537343</v>
      </c>
    </row>
    <row r="53" spans="1:9" ht="12.75" hidden="1">
      <c r="A53" s="30" t="s">
        <v>162</v>
      </c>
      <c r="B53" s="188">
        <v>8.681305184890128</v>
      </c>
      <c r="C53" s="189">
        <v>0.3669919670716324</v>
      </c>
      <c r="D53" s="189">
        <v>2.2290380402310297</v>
      </c>
      <c r="E53" s="189">
        <v>0.6848237402907786</v>
      </c>
      <c r="F53" s="189">
        <v>1.834827059682666</v>
      </c>
      <c r="G53" s="189">
        <v>1.7300338577972514</v>
      </c>
      <c r="H53" s="189">
        <v>1.8355905198167692</v>
      </c>
      <c r="I53" s="189">
        <v>1.1086768903936797</v>
      </c>
    </row>
    <row r="54" spans="1:9" ht="12.75" hidden="1">
      <c r="A54" s="30" t="s">
        <v>163</v>
      </c>
      <c r="B54" s="188">
        <v>8.324536944831706</v>
      </c>
      <c r="C54" s="189">
        <v>0.33466109008829587</v>
      </c>
      <c r="D54" s="189">
        <v>2.6432649538604522</v>
      </c>
      <c r="E54" s="189">
        <v>0.4418774480515169</v>
      </c>
      <c r="F54" s="189">
        <v>1.987220341233486</v>
      </c>
      <c r="G54" s="189">
        <v>1.6138219478191596</v>
      </c>
      <c r="H54" s="189">
        <v>1.3036911637787958</v>
      </c>
      <c r="I54" s="189">
        <v>0.8082719245834163</v>
      </c>
    </row>
    <row r="55" spans="1:9" ht="12.75" hidden="1">
      <c r="A55" s="30" t="s">
        <v>164</v>
      </c>
      <c r="B55" s="188">
        <v>9.063831905994821</v>
      </c>
      <c r="C55" s="189">
        <v>0.4001194981079466</v>
      </c>
      <c r="D55" s="189">
        <v>2.657073624112062</v>
      </c>
      <c r="E55" s="189">
        <v>0.5218415986191329</v>
      </c>
      <c r="F55" s="189">
        <v>2.451005775741884</v>
      </c>
      <c r="G55" s="189">
        <v>1.5669189404501094</v>
      </c>
      <c r="H55" s="189">
        <v>1.4668724689636858</v>
      </c>
      <c r="I55" s="189">
        <v>1.0129456283608842</v>
      </c>
    </row>
    <row r="56" spans="1:9" ht="12.75" hidden="1">
      <c r="A56" s="30" t="s">
        <v>165</v>
      </c>
      <c r="B56" s="188">
        <v>9.425446458208858</v>
      </c>
      <c r="C56" s="189">
        <v>0.5536745668193587</v>
      </c>
      <c r="D56" s="189">
        <v>2.589225253933479</v>
      </c>
      <c r="E56" s="189">
        <v>0.6317134700922791</v>
      </c>
      <c r="F56" s="189">
        <v>2.5161986324105423</v>
      </c>
      <c r="G56" s="189">
        <v>1.679247161919936</v>
      </c>
      <c r="H56" s="189">
        <v>1.4553873730332603</v>
      </c>
      <c r="I56" s="189">
        <v>1.0551682931686914</v>
      </c>
    </row>
    <row r="57" spans="1:9" ht="12.75" hidden="1">
      <c r="A57" s="30" t="s">
        <v>166</v>
      </c>
      <c r="B57" s="188">
        <v>9.524563499966808</v>
      </c>
      <c r="C57" s="189">
        <v>0.356071167762066</v>
      </c>
      <c r="D57" s="189">
        <v>2.62125738564695</v>
      </c>
      <c r="E57" s="189">
        <v>0.604527650534422</v>
      </c>
      <c r="F57" s="189">
        <v>2.1810064396202615</v>
      </c>
      <c r="G57" s="189">
        <v>1.6728075416583683</v>
      </c>
      <c r="H57" s="189">
        <v>2.088893314744739</v>
      </c>
      <c r="I57" s="189">
        <v>1.36778862112461</v>
      </c>
    </row>
    <row r="58" spans="1:9" ht="12.75" hidden="1">
      <c r="A58" s="30" t="s">
        <v>167</v>
      </c>
      <c r="B58" s="188">
        <v>9.18591913961362</v>
      </c>
      <c r="C58" s="189">
        <v>0.34113390426873796</v>
      </c>
      <c r="D58" s="189">
        <v>3.0556993958706764</v>
      </c>
      <c r="E58" s="189">
        <v>0.4993361216225188</v>
      </c>
      <c r="F58" s="189">
        <v>2.2322246564429395</v>
      </c>
      <c r="G58" s="189">
        <v>1.746929562504149</v>
      </c>
      <c r="H58" s="189">
        <v>1.3105954989046007</v>
      </c>
      <c r="I58" s="189">
        <v>1.1720772754431386</v>
      </c>
    </row>
    <row r="59" spans="1:9" ht="12.75" hidden="1">
      <c r="A59" s="30" t="s">
        <v>168</v>
      </c>
      <c r="B59" s="188">
        <v>9.90984531633805</v>
      </c>
      <c r="C59" s="189">
        <v>0.39965478324370973</v>
      </c>
      <c r="D59" s="189">
        <v>3.0174931952466304</v>
      </c>
      <c r="E59" s="189">
        <v>0.5952665471685586</v>
      </c>
      <c r="F59" s="189">
        <v>2.7273783442873265</v>
      </c>
      <c r="G59" s="189">
        <v>1.6756290247626635</v>
      </c>
      <c r="H59" s="189">
        <v>1.4944234216291574</v>
      </c>
      <c r="I59" s="189">
        <v>1.0206134236207927</v>
      </c>
    </row>
    <row r="60" spans="1:9" ht="12.75" hidden="1">
      <c r="A60" s="30" t="s">
        <v>169</v>
      </c>
      <c r="B60" s="188">
        <v>10.4805483635398</v>
      </c>
      <c r="C60" s="189">
        <v>0.5387704972449048</v>
      </c>
      <c r="D60" s="189">
        <v>3.0324636526588327</v>
      </c>
      <c r="E60" s="189">
        <v>0.6804753369182766</v>
      </c>
      <c r="F60" s="189">
        <v>2.9132974839009496</v>
      </c>
      <c r="G60" s="189">
        <v>1.8154418110602137</v>
      </c>
      <c r="H60" s="189">
        <v>1.5000995817566223</v>
      </c>
      <c r="I60" s="189">
        <v>1.2316603598220806</v>
      </c>
    </row>
    <row r="61" spans="1:9" ht="12.75" hidden="1">
      <c r="A61" s="30" t="s">
        <v>170</v>
      </c>
      <c r="B61" s="188">
        <v>10.724855606452897</v>
      </c>
      <c r="C61" s="189">
        <v>0.3638053508597225</v>
      </c>
      <c r="D61" s="189">
        <v>3.1315475004979083</v>
      </c>
      <c r="E61" s="189">
        <v>0.7277102834760671</v>
      </c>
      <c r="F61" s="189">
        <v>2.4578769169488153</v>
      </c>
      <c r="G61" s="189">
        <v>1.9668392750448118</v>
      </c>
      <c r="H61" s="189">
        <v>2.077076279625573</v>
      </c>
      <c r="I61" s="189">
        <v>1.4027086237801234</v>
      </c>
    </row>
    <row r="62" spans="1:9" ht="12.75" hidden="1">
      <c r="A62" s="30" t="s">
        <v>171</v>
      </c>
      <c r="B62" s="188">
        <v>9.95761136559782</v>
      </c>
      <c r="C62" s="189">
        <v>0.32115116510655245</v>
      </c>
      <c r="D62" s="189">
        <v>3.2581823010024564</v>
      </c>
      <c r="E62" s="189">
        <v>0.6422691362942309</v>
      </c>
      <c r="F62" s="189">
        <v>2.3478390758812986</v>
      </c>
      <c r="G62" s="189">
        <v>1.9292637588793733</v>
      </c>
      <c r="H62" s="189">
        <v>1.4589059284339108</v>
      </c>
      <c r="I62" s="189">
        <v>1.1976033990572925</v>
      </c>
    </row>
    <row r="63" spans="1:9" ht="12.75" hidden="1">
      <c r="A63" s="30" t="s">
        <v>172</v>
      </c>
      <c r="B63" s="188">
        <v>10.840768771161125</v>
      </c>
      <c r="C63" s="189">
        <v>0.3773152758414658</v>
      </c>
      <c r="D63" s="189">
        <v>3.1381862842727215</v>
      </c>
      <c r="E63" s="189">
        <v>0.6991967071632477</v>
      </c>
      <c r="F63" s="189">
        <v>2.995784372302994</v>
      </c>
      <c r="G63" s="189">
        <v>1.8918542123083049</v>
      </c>
      <c r="H63" s="189">
        <v>1.738431919272389</v>
      </c>
      <c r="I63" s="189">
        <v>1.2957246232490207</v>
      </c>
    </row>
    <row r="64" spans="1:9" ht="12.75" hidden="1">
      <c r="A64" s="30" t="s">
        <v>173</v>
      </c>
      <c r="B64" s="188">
        <v>11.451105357498507</v>
      </c>
      <c r="C64" s="189">
        <v>0.5170284803823939</v>
      </c>
      <c r="D64" s="189">
        <v>3.2116776206598945</v>
      </c>
      <c r="E64" s="189">
        <v>0.7989776272986788</v>
      </c>
      <c r="F64" s="189">
        <v>3.2012879240523135</v>
      </c>
      <c r="G64" s="189">
        <v>1.964814445993494</v>
      </c>
      <c r="H64" s="189">
        <v>1.7573192591117304</v>
      </c>
      <c r="I64" s="189">
        <v>1.3510920799309565</v>
      </c>
    </row>
    <row r="65" spans="1:9" ht="12.75" hidden="1">
      <c r="A65" s="30" t="s">
        <v>174</v>
      </c>
      <c r="B65" s="188">
        <v>11.520978556728409</v>
      </c>
      <c r="C65" s="189">
        <v>0.3840204474540264</v>
      </c>
      <c r="D65" s="189">
        <v>3.415289119033393</v>
      </c>
      <c r="E65" s="189">
        <v>0.8129522671446591</v>
      </c>
      <c r="F65" s="189">
        <v>2.7434110071034983</v>
      </c>
      <c r="G65" s="189">
        <v>1.9778928500298745</v>
      </c>
      <c r="H65" s="189">
        <v>2.1874128659629557</v>
      </c>
      <c r="I65" s="189">
        <v>1.6651065524795856</v>
      </c>
    </row>
    <row r="66" spans="1:9" ht="12.75" hidden="1">
      <c r="A66" s="30" t="s">
        <v>175</v>
      </c>
      <c r="B66" s="188">
        <v>11.072561906658699</v>
      </c>
      <c r="C66" s="189">
        <v>0.36178052180840475</v>
      </c>
      <c r="D66" s="189">
        <v>3.799741087432782</v>
      </c>
      <c r="E66" s="189">
        <v>0.7823474739427736</v>
      </c>
      <c r="F66" s="189">
        <v>2.4297284737436105</v>
      </c>
      <c r="G66" s="189">
        <v>2.096428334329151</v>
      </c>
      <c r="H66" s="189">
        <v>1.6025360154019783</v>
      </c>
      <c r="I66" s="189">
        <v>1.0518489012812853</v>
      </c>
    </row>
    <row r="67" spans="1:9" ht="12.75" hidden="1">
      <c r="A67" s="30" t="s">
        <v>176</v>
      </c>
      <c r="B67" s="188">
        <v>12.149040695744537</v>
      </c>
      <c r="C67" s="189">
        <v>0.40665870012613686</v>
      </c>
      <c r="D67" s="189">
        <v>3.673438226116976</v>
      </c>
      <c r="E67" s="189">
        <v>0.8804355042156277</v>
      </c>
      <c r="F67" s="189">
        <v>3.224822412534024</v>
      </c>
      <c r="G67" s="189">
        <v>2.1298546106353315</v>
      </c>
      <c r="H67" s="189">
        <v>1.8338312421164442</v>
      </c>
      <c r="I67" s="189">
        <v>1.417977826462192</v>
      </c>
    </row>
    <row r="68" spans="1:9" ht="12.75" hidden="1">
      <c r="A68" s="30" t="s">
        <v>177</v>
      </c>
      <c r="B68" s="188">
        <v>12.896202615680807</v>
      </c>
      <c r="C68" s="189">
        <v>0.5656243776140211</v>
      </c>
      <c r="D68" s="189">
        <v>4.026621522936999</v>
      </c>
      <c r="E68" s="189">
        <v>0.9953860452765053</v>
      </c>
      <c r="F68" s="189">
        <v>3.2356104361680935</v>
      </c>
      <c r="G68" s="189">
        <v>2.1269999336121623</v>
      </c>
      <c r="H68" s="189">
        <v>1.9459603000730268</v>
      </c>
      <c r="I68" s="189">
        <v>1.4773617473278893</v>
      </c>
    </row>
    <row r="69" spans="1:9" ht="12.75" hidden="1">
      <c r="A69" s="30" t="s">
        <v>178</v>
      </c>
      <c r="B69" s="188">
        <v>13.543650003319392</v>
      </c>
      <c r="C69" s="189">
        <v>0.4449976764256788</v>
      </c>
      <c r="D69" s="189">
        <v>4.056695213436898</v>
      </c>
      <c r="E69" s="189">
        <v>1.1507667795259908</v>
      </c>
      <c r="F69" s="189">
        <v>3.00212441080794</v>
      </c>
      <c r="G69" s="189">
        <v>2.3930823873066456</v>
      </c>
      <c r="H69" s="189">
        <v>2.4959835358162388</v>
      </c>
      <c r="I69" s="189">
        <v>1.4368983602204075</v>
      </c>
    </row>
    <row r="70" spans="1:9" ht="12.75" hidden="1">
      <c r="A70" s="30" t="s">
        <v>179</v>
      </c>
      <c r="B70" s="188">
        <v>12.628659629555862</v>
      </c>
      <c r="C70" s="189">
        <v>0.40134767310628694</v>
      </c>
      <c r="D70" s="189">
        <v>4.066719776936865</v>
      </c>
      <c r="E70" s="189">
        <v>0.9099780920135431</v>
      </c>
      <c r="F70" s="189">
        <v>3.1335391356303526</v>
      </c>
      <c r="G70" s="189">
        <v>2.2660824536944832</v>
      </c>
      <c r="H70" s="189">
        <v>1.8509924981743344</v>
      </c>
      <c r="I70" s="189">
        <v>1.2418840868352918</v>
      </c>
    </row>
    <row r="71" spans="1:9" ht="12.75" hidden="1">
      <c r="A71" s="30" t="s">
        <v>180</v>
      </c>
      <c r="B71" s="188">
        <v>13.601473809998009</v>
      </c>
      <c r="C71" s="189">
        <v>0.39341432649538605</v>
      </c>
      <c r="D71" s="189">
        <v>4.138485029542587</v>
      </c>
      <c r="E71" s="189">
        <v>1.0158666932218017</v>
      </c>
      <c r="F71" s="189">
        <v>3.6414724822412534</v>
      </c>
      <c r="G71" s="189">
        <v>2.2476598287193785</v>
      </c>
      <c r="H71" s="189">
        <v>2.1645754497776006</v>
      </c>
      <c r="I71" s="189">
        <v>1.4262099183429595</v>
      </c>
    </row>
    <row r="72" spans="1:9" ht="12.75" hidden="1">
      <c r="A72" s="30" t="s">
        <v>181</v>
      </c>
      <c r="B72" s="188">
        <v>14.55563300803293</v>
      </c>
      <c r="C72" s="189">
        <v>0.6170085640310694</v>
      </c>
      <c r="D72" s="189">
        <v>4.441213569674036</v>
      </c>
      <c r="E72" s="189">
        <v>1.1637787957246233</v>
      </c>
      <c r="F72" s="189">
        <v>3.6437628626435634</v>
      </c>
      <c r="G72" s="189">
        <v>2.505609772289717</v>
      </c>
      <c r="H72" s="189">
        <v>2.1842594436699194</v>
      </c>
      <c r="I72" s="189">
        <v>1.5443802695346212</v>
      </c>
    </row>
    <row r="73" spans="1:9" ht="12.75" hidden="1">
      <c r="A73" s="30" t="s">
        <v>29</v>
      </c>
      <c r="B73" s="188">
        <v>14.69896434973113</v>
      </c>
      <c r="C73" s="189">
        <v>0.5401646418376154</v>
      </c>
      <c r="D73" s="189">
        <v>4.512082586470158</v>
      </c>
      <c r="E73" s="189">
        <v>1.2534687645223395</v>
      </c>
      <c r="F73" s="189">
        <v>3.3384120029210647</v>
      </c>
      <c r="G73" s="189">
        <v>2.444898094669057</v>
      </c>
      <c r="H73" s="189">
        <v>2.6099382593108937</v>
      </c>
      <c r="I73" s="189">
        <v>1.8498639049326164</v>
      </c>
    </row>
    <row r="74" spans="1:9" ht="12.75">
      <c r="A74" s="30" t="s">
        <v>30</v>
      </c>
      <c r="B74" s="188">
        <v>14.424483834561507</v>
      </c>
      <c r="C74" s="189">
        <v>0.4422757750780057</v>
      </c>
      <c r="D74" s="189">
        <v>4.914592046737037</v>
      </c>
      <c r="E74" s="189">
        <v>1.0013941445927106</v>
      </c>
      <c r="F74" s="189">
        <v>3.548496315475005</v>
      </c>
      <c r="G74" s="189">
        <v>2.5895239992033456</v>
      </c>
      <c r="H74" s="189">
        <v>1.9282015534754031</v>
      </c>
      <c r="I74" s="189">
        <v>1.3442873265617739</v>
      </c>
    </row>
    <row r="75" spans="1:9" ht="12.75">
      <c r="A75" s="30" t="s">
        <v>31</v>
      </c>
      <c r="B75" s="188">
        <v>15.338743942109804</v>
      </c>
      <c r="C75" s="189">
        <v>0.3228772488880037</v>
      </c>
      <c r="D75" s="189">
        <v>4.874460598818295</v>
      </c>
      <c r="E75" s="189">
        <v>1.091183695147049</v>
      </c>
      <c r="F75" s="189">
        <v>4.136526588329017</v>
      </c>
      <c r="G75" s="189">
        <v>2.5721303857133373</v>
      </c>
      <c r="H75" s="189">
        <v>2.341565425214101</v>
      </c>
      <c r="I75" s="189">
        <v>1.5095266547168558</v>
      </c>
    </row>
    <row r="76" spans="1:10" ht="12.75">
      <c r="A76" s="30" t="s">
        <v>32</v>
      </c>
      <c r="B76" s="363">
        <v>15.899123680541727</v>
      </c>
      <c r="C76" s="189">
        <v>0.6884750713669255</v>
      </c>
      <c r="D76" s="189">
        <v>4.411405430525127</v>
      </c>
      <c r="E76" s="189">
        <v>1.2853349266414393</v>
      </c>
      <c r="F76" s="189">
        <v>4.297483900949346</v>
      </c>
      <c r="G76" s="189">
        <v>3.1119298944433376</v>
      </c>
      <c r="H76" s="189">
        <v>2.1044944566155483</v>
      </c>
      <c r="I76" s="189">
        <v>1.6898692159596362</v>
      </c>
      <c r="J76" s="35"/>
    </row>
    <row r="77" spans="1:10" ht="12.75">
      <c r="A77" s="262" t="s">
        <v>33</v>
      </c>
      <c r="B77" s="188">
        <v>15.358759875190865</v>
      </c>
      <c r="C77" s="189">
        <v>0.43995220075682134</v>
      </c>
      <c r="D77" s="189">
        <v>3.953130186549824</v>
      </c>
      <c r="E77" s="189">
        <v>1.6604262099183429</v>
      </c>
      <c r="F77" s="189">
        <v>3.818097324570139</v>
      </c>
      <c r="G77" s="189">
        <v>2.9991037641904006</v>
      </c>
      <c r="H77" s="189">
        <v>2.4880501892053375</v>
      </c>
      <c r="I77" s="189">
        <v>1.6562437761402111</v>
      </c>
      <c r="J77" s="35"/>
    </row>
    <row r="78" spans="1:10" ht="12.75">
      <c r="A78" s="262" t="s">
        <v>34</v>
      </c>
      <c r="B78" s="188">
        <v>13.276777</v>
      </c>
      <c r="C78" s="189">
        <v>0.33842199999999995</v>
      </c>
      <c r="D78" s="189">
        <v>3.576948</v>
      </c>
      <c r="E78" s="189">
        <v>0.9039540000000001</v>
      </c>
      <c r="F78" s="189">
        <v>3.1195500000000003</v>
      </c>
      <c r="G78" s="189">
        <v>3.195388</v>
      </c>
      <c r="H78" s="189">
        <v>2.142515</v>
      </c>
      <c r="I78" s="189">
        <v>1.379075</v>
      </c>
      <c r="J78" s="35"/>
    </row>
    <row r="79" spans="1:10" ht="12.75">
      <c r="A79" s="262" t="s">
        <v>35</v>
      </c>
      <c r="B79" s="188">
        <v>14.261758</v>
      </c>
      <c r="C79" s="189">
        <v>0.285337</v>
      </c>
      <c r="D79" s="189">
        <v>3.6653730000000007</v>
      </c>
      <c r="E79" s="189">
        <v>1.18631</v>
      </c>
      <c r="F79" s="189">
        <v>3.804645</v>
      </c>
      <c r="G79" s="189">
        <v>3.100394</v>
      </c>
      <c r="H79" s="189">
        <v>2.219699</v>
      </c>
      <c r="I79" s="189">
        <v>1.3247959999999999</v>
      </c>
      <c r="J79" s="35"/>
    </row>
    <row r="80" spans="1:10" ht="12.75">
      <c r="A80" s="262" t="s">
        <v>36</v>
      </c>
      <c r="B80" s="188">
        <v>15.073718000000001</v>
      </c>
      <c r="C80" s="189">
        <v>0.509293</v>
      </c>
      <c r="D80" s="189">
        <v>3.8717170000000007</v>
      </c>
      <c r="E80" s="189">
        <v>1.4111449999999999</v>
      </c>
      <c r="F80" s="189">
        <v>3.708723</v>
      </c>
      <c r="G80" s="189">
        <v>3.136701</v>
      </c>
      <c r="H80" s="189">
        <v>2.4361390000000003</v>
      </c>
      <c r="I80" s="189">
        <v>1.5122200000000001</v>
      </c>
      <c r="J80" s="35"/>
    </row>
    <row r="81" spans="1:9" ht="12.75">
      <c r="A81" s="31"/>
      <c r="B81" s="695" t="s">
        <v>428</v>
      </c>
      <c r="C81" s="696"/>
      <c r="D81" s="696"/>
      <c r="E81" s="696"/>
      <c r="F81" s="696"/>
      <c r="G81" s="696"/>
      <c r="H81" s="696"/>
      <c r="I81" s="696"/>
    </row>
    <row r="82" spans="1:9" ht="12.75" hidden="1">
      <c r="A82" s="30">
        <v>1995</v>
      </c>
      <c r="B82" s="184">
        <v>89.64891290894839</v>
      </c>
      <c r="C82" s="184">
        <v>5.301889516894261</v>
      </c>
      <c r="D82" s="184">
        <v>29.299716709985287</v>
      </c>
      <c r="E82" s="184">
        <v>4.577849746276661</v>
      </c>
      <c r="F82" s="184">
        <v>21.99777906129241</v>
      </c>
      <c r="G82" s="184">
        <v>15.648679125926535</v>
      </c>
      <c r="H82" s="184">
        <v>12.822998748573234</v>
      </c>
      <c r="I82" s="184">
        <v>10.35108709105161</v>
      </c>
    </row>
    <row r="83" spans="1:9" ht="12.75" hidden="1">
      <c r="A83" s="30">
        <v>1996</v>
      </c>
      <c r="B83" s="184">
        <v>89.98324291295573</v>
      </c>
      <c r="C83" s="184">
        <v>4.968954641682252</v>
      </c>
      <c r="D83" s="184">
        <v>28.433196931261996</v>
      </c>
      <c r="E83" s="184">
        <v>6.684318699427852</v>
      </c>
      <c r="F83" s="184">
        <v>21.66956752519735</v>
      </c>
      <c r="G83" s="184">
        <v>13.624622734090025</v>
      </c>
      <c r="H83" s="184">
        <v>14.602582381296253</v>
      </c>
      <c r="I83" s="184">
        <v>10.016757087044272</v>
      </c>
    </row>
    <row r="84" spans="1:9" ht="12.75" hidden="1">
      <c r="A84" s="30">
        <v>1997</v>
      </c>
      <c r="B84" s="184">
        <v>90.29633392011021</v>
      </c>
      <c r="C84" s="184">
        <v>4.791299931117497</v>
      </c>
      <c r="D84" s="184">
        <v>25.250099149057565</v>
      </c>
      <c r="E84" s="184">
        <v>6.564572128330191</v>
      </c>
      <c r="F84" s="184">
        <v>23.714367220277893</v>
      </c>
      <c r="G84" s="184">
        <v>15.330879539113434</v>
      </c>
      <c r="H84" s="184">
        <v>14.645115952213636</v>
      </c>
      <c r="I84" s="184">
        <v>9.70366607988979</v>
      </c>
    </row>
    <row r="85" spans="1:9" ht="12.75" hidden="1">
      <c r="A85" s="30">
        <v>1998</v>
      </c>
      <c r="B85" s="184">
        <v>89.59318670834688</v>
      </c>
      <c r="C85" s="184">
        <v>4.816777971744073</v>
      </c>
      <c r="D85" s="184">
        <v>24.574993910360508</v>
      </c>
      <c r="E85" s="184">
        <v>6.443346053913608</v>
      </c>
      <c r="F85" s="184">
        <v>24.36236399805131</v>
      </c>
      <c r="G85" s="184">
        <v>14.700136001948682</v>
      </c>
      <c r="H85" s="184">
        <v>14.695568772328679</v>
      </c>
      <c r="I85" s="184">
        <v>10.406813291653132</v>
      </c>
    </row>
    <row r="86" spans="1:9" ht="12.75" hidden="1">
      <c r="A86" s="30">
        <v>1999</v>
      </c>
      <c r="B86" s="184">
        <v>89.91109420517557</v>
      </c>
      <c r="C86" s="184">
        <v>4.268919356324881</v>
      </c>
      <c r="D86" s="184">
        <v>26.715210852980576</v>
      </c>
      <c r="E86" s="184">
        <v>5.037483136723079</v>
      </c>
      <c r="F86" s="184">
        <v>24.36403887000097</v>
      </c>
      <c r="G86" s="184">
        <v>14.776955844794063</v>
      </c>
      <c r="H86" s="184">
        <v>14.748486144352013</v>
      </c>
      <c r="I86" s="184">
        <v>10.088905794824422</v>
      </c>
    </row>
    <row r="87" spans="1:9" ht="12.75" hidden="1">
      <c r="A87" s="30">
        <v>2000</v>
      </c>
      <c r="B87" s="184">
        <v>89.17619613211114</v>
      </c>
      <c r="C87" s="184">
        <v>3.993693775266177</v>
      </c>
      <c r="D87" s="184">
        <v>25.997304941118827</v>
      </c>
      <c r="E87" s="184">
        <v>6.288328690659436</v>
      </c>
      <c r="F87" s="184">
        <v>22.40169160217522</v>
      </c>
      <c r="G87" s="184">
        <v>15.262981289047724</v>
      </c>
      <c r="H87" s="184">
        <v>15.232195833843761</v>
      </c>
      <c r="I87" s="184">
        <v>10.82380386788885</v>
      </c>
    </row>
    <row r="88" spans="1:9" ht="12.75" hidden="1">
      <c r="A88" s="30">
        <v>2001</v>
      </c>
      <c r="B88" s="184">
        <v>90.46069508932644</v>
      </c>
      <c r="C88" s="184">
        <v>4.240933692123714</v>
      </c>
      <c r="D88" s="184">
        <v>25.76453056896006</v>
      </c>
      <c r="E88" s="184">
        <v>5.7509140619864985</v>
      </c>
      <c r="F88" s="184">
        <v>23.434518629991043</v>
      </c>
      <c r="G88" s="184">
        <v>15.574811816538167</v>
      </c>
      <c r="H88" s="184">
        <v>15.694986319726963</v>
      </c>
      <c r="I88" s="184">
        <v>9.539304910673556</v>
      </c>
    </row>
    <row r="89" spans="1:9" ht="12.75" hidden="1">
      <c r="A89" s="30">
        <v>2002</v>
      </c>
      <c r="B89" s="184">
        <v>90.37189970879126</v>
      </c>
      <c r="C89" s="184">
        <v>4.573059134307636</v>
      </c>
      <c r="D89" s="184">
        <v>24.182496821947943</v>
      </c>
      <c r="E89" s="184">
        <v>6.527132901178359</v>
      </c>
      <c r="F89" s="184">
        <v>21.90737217919706</v>
      </c>
      <c r="G89" s="184">
        <v>17.445747721269058</v>
      </c>
      <c r="H89" s="184">
        <v>15.736090950891207</v>
      </c>
      <c r="I89" s="184">
        <v>9.628100291208742</v>
      </c>
    </row>
    <row r="90" spans="1:9" ht="12.75" hidden="1">
      <c r="A90" s="30">
        <v>2003</v>
      </c>
      <c r="B90" s="184">
        <v>89.5592187867849</v>
      </c>
      <c r="C90" s="184">
        <v>4.04985416830155</v>
      </c>
      <c r="D90" s="184">
        <v>25.88406379973318</v>
      </c>
      <c r="E90" s="184">
        <v>5.417680295063955</v>
      </c>
      <c r="F90" s="184">
        <v>22.497073556723954</v>
      </c>
      <c r="G90" s="184">
        <v>16.087754061053126</v>
      </c>
      <c r="H90" s="184">
        <v>15.622792905909124</v>
      </c>
      <c r="I90" s="184">
        <v>10.440781213215097</v>
      </c>
    </row>
    <row r="91" spans="1:9" ht="12.75" hidden="1">
      <c r="A91" s="30">
        <v>2004</v>
      </c>
      <c r="B91" s="184">
        <v>89.33329515536231</v>
      </c>
      <c r="C91" s="184">
        <v>3.634909936697987</v>
      </c>
      <c r="D91" s="184">
        <v>27.066713067585287</v>
      </c>
      <c r="E91" s="184">
        <v>5.5357323782967045</v>
      </c>
      <c r="F91" s="184">
        <v>22.84988274957747</v>
      </c>
      <c r="G91" s="184">
        <v>15.906117432502082</v>
      </c>
      <c r="H91" s="184">
        <v>14.339939590702782</v>
      </c>
      <c r="I91" s="184">
        <v>10.666704844637684</v>
      </c>
    </row>
    <row r="92" spans="1:9" ht="12.75" hidden="1">
      <c r="A92" s="30">
        <v>2005</v>
      </c>
      <c r="B92" s="184">
        <v>88.84571348569098</v>
      </c>
      <c r="C92" s="184">
        <v>3.243450265906785</v>
      </c>
      <c r="D92" s="184">
        <v>26.408471323731835</v>
      </c>
      <c r="E92" s="184">
        <v>5.988876406687617</v>
      </c>
      <c r="F92" s="184">
        <v>22.890061123896206</v>
      </c>
      <c r="G92" s="184">
        <v>15.743256750653407</v>
      </c>
      <c r="H92" s="184">
        <v>14.571597614815124</v>
      </c>
      <c r="I92" s="184">
        <v>11.154286514309021</v>
      </c>
    </row>
    <row r="93" spans="1:9" ht="12.75" hidden="1">
      <c r="A93" s="30">
        <v>2006</v>
      </c>
      <c r="B93" s="184">
        <v>90.23477188715425</v>
      </c>
      <c r="C93" s="184">
        <v>3.2054998258404557</v>
      </c>
      <c r="D93" s="184">
        <v>28.228068251257383</v>
      </c>
      <c r="E93" s="184">
        <v>6.925041490950333</v>
      </c>
      <c r="F93" s="184">
        <v>21.479837868913908</v>
      </c>
      <c r="G93" s="184">
        <v>16.07679411449212</v>
      </c>
      <c r="H93" s="184">
        <v>14.319530335700053</v>
      </c>
      <c r="I93" s="184">
        <v>9.765228112845742</v>
      </c>
    </row>
    <row r="94" spans="1:9" ht="12.75" hidden="1">
      <c r="A94" s="30">
        <v>2007</v>
      </c>
      <c r="B94" s="184">
        <v>89.99682099503394</v>
      </c>
      <c r="C94" s="184">
        <v>3.1930379251514345</v>
      </c>
      <c r="D94" s="184">
        <v>28.199771046874943</v>
      </c>
      <c r="E94" s="184">
        <v>7.1233999053315</v>
      </c>
      <c r="F94" s="184">
        <v>22.031098116830865</v>
      </c>
      <c r="G94" s="184">
        <v>15.221172928694756</v>
      </c>
      <c r="H94" s="184">
        <v>14.22834107215046</v>
      </c>
      <c r="I94" s="184">
        <v>10.00317900496605</v>
      </c>
    </row>
    <row r="95" spans="1:9" ht="12.75">
      <c r="A95" s="30">
        <v>2008</v>
      </c>
      <c r="B95" s="184">
        <v>90.77680570006137</v>
      </c>
      <c r="C95" s="187">
        <v>2.8169459202281764</v>
      </c>
      <c r="D95" s="187">
        <v>27.00581353720135</v>
      </c>
      <c r="E95" s="187">
        <v>7.4951817218005425</v>
      </c>
      <c r="F95" s="187">
        <v>23.505444913611715</v>
      </c>
      <c r="G95" s="187">
        <v>16.76958334423814</v>
      </c>
      <c r="H95" s="187">
        <v>13.183836262981451</v>
      </c>
      <c r="I95" s="184">
        <v>9.22319429993862</v>
      </c>
    </row>
    <row r="96" spans="1:9" ht="12.75">
      <c r="A96" s="31"/>
      <c r="B96" s="684" t="s">
        <v>182</v>
      </c>
      <c r="C96" s="694"/>
      <c r="D96" s="694"/>
      <c r="E96" s="694"/>
      <c r="F96" s="694"/>
      <c r="G96" s="694"/>
      <c r="H96" s="694"/>
      <c r="I96" s="685"/>
    </row>
    <row r="97" spans="1:9" ht="12.75">
      <c r="A97" s="31"/>
      <c r="B97" s="684" t="s">
        <v>429</v>
      </c>
      <c r="C97" s="685"/>
      <c r="D97" s="685"/>
      <c r="E97" s="685"/>
      <c r="F97" s="685"/>
      <c r="G97" s="685"/>
      <c r="H97" s="685"/>
      <c r="I97" s="685"/>
    </row>
    <row r="98" spans="1:9" ht="12.75" hidden="1">
      <c r="A98" s="30">
        <v>1998</v>
      </c>
      <c r="B98" s="183">
        <v>2.918927501928991</v>
      </c>
      <c r="C98" s="185">
        <v>-1.5331947670864423</v>
      </c>
      <c r="D98" s="184">
        <v>7.710400158300416</v>
      </c>
      <c r="E98" s="184">
        <v>7.8682538964075945</v>
      </c>
      <c r="F98" s="184">
        <v>4.899964524703918</v>
      </c>
      <c r="G98" s="184">
        <v>-1.944863791532356</v>
      </c>
      <c r="H98" s="33">
        <v>-4.225791848139977</v>
      </c>
      <c r="I98" s="33">
        <v>17.741420394526756</v>
      </c>
    </row>
    <row r="99" spans="1:9" ht="12.75" hidden="1">
      <c r="A99" s="30">
        <v>1999</v>
      </c>
      <c r="B99" s="183">
        <v>0.31242165352051643</v>
      </c>
      <c r="C99" s="185">
        <v>-8.68928181186051</v>
      </c>
      <c r="D99" s="184">
        <v>5.217801567386317</v>
      </c>
      <c r="E99" s="184">
        <v>-34.36931770498224</v>
      </c>
      <c r="F99" s="184">
        <v>0.05883442972296393</v>
      </c>
      <c r="G99" s="184">
        <v>1.8093679348655485</v>
      </c>
      <c r="H99" s="33">
        <v>9.213228582605296</v>
      </c>
      <c r="I99" s="33">
        <v>-2.4119009368023683</v>
      </c>
    </row>
    <row r="100" spans="1:9" ht="12.75" hidden="1">
      <c r="A100" s="30">
        <v>2000</v>
      </c>
      <c r="B100" s="183">
        <v>0.5419109872152319</v>
      </c>
      <c r="C100" s="185">
        <v>1.958171285593835</v>
      </c>
      <c r="D100" s="184">
        <v>-3.1562991063633774</v>
      </c>
      <c r="E100" s="184">
        <v>25.804526661267644</v>
      </c>
      <c r="F100" s="184">
        <v>-2.6339548213550046</v>
      </c>
      <c r="G100" s="184">
        <v>-2.3984523477040653</v>
      </c>
      <c r="H100" s="33">
        <v>6.410017237648205</v>
      </c>
      <c r="I100" s="33">
        <v>8.747568041391403</v>
      </c>
    </row>
    <row r="101" spans="1:9" ht="12.75" hidden="1">
      <c r="A101" s="30">
        <v>2001</v>
      </c>
      <c r="B101" s="183">
        <v>4.954167911562578</v>
      </c>
      <c r="C101" s="185">
        <v>14.078796446957782</v>
      </c>
      <c r="D101" s="184">
        <v>6.517926654374094</v>
      </c>
      <c r="E101" s="184">
        <v>-7.973911570387941</v>
      </c>
      <c r="F101" s="184">
        <v>7.4665474707320385</v>
      </c>
      <c r="G101" s="184">
        <v>-0.04047961362905994</v>
      </c>
      <c r="H101" s="33">
        <v>6.545627949705121</v>
      </c>
      <c r="I101" s="33">
        <v>-8.60226680690856</v>
      </c>
    </row>
    <row r="102" spans="1:9" ht="12.75" hidden="1">
      <c r="A102" s="30">
        <v>2002</v>
      </c>
      <c r="B102" s="183">
        <v>4.200960141379454</v>
      </c>
      <c r="C102" s="185">
        <v>19.386442818060658</v>
      </c>
      <c r="D102" s="184">
        <v>5.794035167354622</v>
      </c>
      <c r="E102" s="184">
        <v>17.31310862802127</v>
      </c>
      <c r="F102" s="184">
        <v>-1.9853982300884923</v>
      </c>
      <c r="G102" s="184">
        <v>8.04753393286039</v>
      </c>
      <c r="H102" s="33">
        <v>-1.9311143727827442</v>
      </c>
      <c r="I102" s="33">
        <v>8.270773731420334</v>
      </c>
    </row>
    <row r="103" spans="1:9" ht="12.75" hidden="1">
      <c r="A103" s="30">
        <v>2003</v>
      </c>
      <c r="B103" s="183">
        <v>3.7883415637905102</v>
      </c>
      <c r="C103" s="185">
        <v>5.292020839045804</v>
      </c>
      <c r="D103" s="184">
        <v>15.870176242368728</v>
      </c>
      <c r="E103" s="184">
        <v>-13.391287973889021</v>
      </c>
      <c r="F103" s="184">
        <v>6.069169755273947</v>
      </c>
      <c r="G103" s="184">
        <v>-7.692407108239081</v>
      </c>
      <c r="H103" s="33">
        <v>1.4476607225551845</v>
      </c>
      <c r="I103" s="33">
        <v>14.053125124170535</v>
      </c>
    </row>
    <row r="104" spans="1:9" ht="12.75" hidden="1">
      <c r="A104" s="30">
        <v>2004</v>
      </c>
      <c r="B104" s="183">
        <v>4.415412670937187</v>
      </c>
      <c r="C104" s="185">
        <v>-2.5316220238095326</v>
      </c>
      <c r="D104" s="184">
        <v>17.437120487031834</v>
      </c>
      <c r="E104" s="184">
        <v>7.727289198101232</v>
      </c>
      <c r="F104" s="184">
        <v>2.077401396851357</v>
      </c>
      <c r="G104" s="184">
        <v>-1.5422202931828792</v>
      </c>
      <c r="H104" s="33">
        <v>-7.060917198126418</v>
      </c>
      <c r="I104" s="33">
        <v>10.297435004137114</v>
      </c>
    </row>
    <row r="105" spans="1:9" ht="12.75">
      <c r="A105" s="30">
        <v>2005</v>
      </c>
      <c r="B105" s="183">
        <v>5.876878088131505</v>
      </c>
      <c r="C105" s="33">
        <v>-3.2901391247924607</v>
      </c>
      <c r="D105" s="184">
        <v>6.004312844205842</v>
      </c>
      <c r="E105" s="184">
        <v>9.300526413158664</v>
      </c>
      <c r="F105" s="184">
        <v>7.512987933521799</v>
      </c>
      <c r="G105" s="184">
        <v>2.7744004323002116</v>
      </c>
      <c r="H105" s="33">
        <v>7.509093626986882</v>
      </c>
      <c r="I105" s="33">
        <v>13.247998231178613</v>
      </c>
    </row>
    <row r="106" spans="1:9" ht="12.75">
      <c r="A106" s="30">
        <v>2006</v>
      </c>
      <c r="B106" s="183">
        <v>10.133230982274924</v>
      </c>
      <c r="C106" s="33">
        <v>12.325604341391227</v>
      </c>
      <c r="D106" s="184">
        <v>17.264640119384623</v>
      </c>
      <c r="E106" s="184">
        <v>20.215728815645704</v>
      </c>
      <c r="F106" s="184">
        <v>0.5689199827811535</v>
      </c>
      <c r="G106" s="184">
        <v>14.436334705455039</v>
      </c>
      <c r="H106" s="33">
        <v>2.907993008104228</v>
      </c>
      <c r="I106" s="33">
        <v>-4.4451417215772295</v>
      </c>
    </row>
    <row r="107" spans="1:9" ht="12.75">
      <c r="A107" s="263">
        <v>2007</v>
      </c>
      <c r="B107" s="359">
        <v>10.732995612161417</v>
      </c>
      <c r="C107" s="33">
        <v>7.3628362115915</v>
      </c>
      <c r="D107" s="184">
        <v>12.076355897590261</v>
      </c>
      <c r="E107" s="184">
        <v>6.988621091300075</v>
      </c>
      <c r="F107" s="184">
        <v>14.71402569758294</v>
      </c>
      <c r="G107" s="184">
        <v>6.419123159142032</v>
      </c>
      <c r="H107" s="33">
        <v>9.430332509779717</v>
      </c>
      <c r="I107" s="33">
        <v>9.163018096906</v>
      </c>
    </row>
    <row r="108" spans="1:9" ht="12.75">
      <c r="A108" s="64">
        <v>2008</v>
      </c>
      <c r="B108" s="360">
        <v>6.900863105743753</v>
      </c>
      <c r="C108" s="198">
        <v>-2.64759785312215</v>
      </c>
      <c r="D108" s="187">
        <v>6.963411640146688</v>
      </c>
      <c r="E108" s="187">
        <v>5.563066027013775</v>
      </c>
      <c r="F108" s="187">
        <v>13.23008864431678</v>
      </c>
      <c r="G108" s="187">
        <v>11.09640402204171</v>
      </c>
      <c r="H108" s="198">
        <v>-4.840046801230017</v>
      </c>
      <c r="I108" s="198">
        <v>-0.5140477415991</v>
      </c>
    </row>
    <row r="109" spans="1:9" ht="12.75" hidden="1">
      <c r="A109" s="30" t="s">
        <v>143</v>
      </c>
      <c r="B109" s="359">
        <v>2.3694301474357644</v>
      </c>
      <c r="C109" s="33">
        <v>109.71714307037838</v>
      </c>
      <c r="D109" s="184">
        <v>110.2979803906925</v>
      </c>
      <c r="E109" s="184">
        <v>4.073789392774785</v>
      </c>
      <c r="F109" s="184">
        <v>7.240940451470294</v>
      </c>
      <c r="G109" s="184">
        <v>-6.904053956051925</v>
      </c>
      <c r="H109" s="33">
        <v>-7.953200083571275</v>
      </c>
      <c r="I109" s="33">
        <v>21.14352869040927</v>
      </c>
    </row>
    <row r="110" spans="1:9" ht="12.75" hidden="1">
      <c r="A110" s="30" t="s">
        <v>144</v>
      </c>
      <c r="B110" s="359">
        <v>2.1641284314676454</v>
      </c>
      <c r="C110" s="33">
        <v>97.01040745527517</v>
      </c>
      <c r="D110" s="184">
        <v>105.79938365346855</v>
      </c>
      <c r="E110" s="184">
        <v>9.253513414856712</v>
      </c>
      <c r="F110" s="184">
        <v>3.7142507730742977</v>
      </c>
      <c r="G110" s="184">
        <v>0.8306123618032899</v>
      </c>
      <c r="H110" s="33">
        <v>-10.848982907852388</v>
      </c>
      <c r="I110" s="33">
        <v>18.605082544982395</v>
      </c>
    </row>
    <row r="111" spans="1:9" ht="12.75" hidden="1">
      <c r="A111" s="30" t="s">
        <v>145</v>
      </c>
      <c r="B111" s="359">
        <v>-0.40212818609253986</v>
      </c>
      <c r="C111" s="33">
        <v>-15.449020931802835</v>
      </c>
      <c r="D111" s="184">
        <v>6.140152798163399</v>
      </c>
      <c r="E111" s="184">
        <v>8.420272202510176</v>
      </c>
      <c r="F111" s="184">
        <v>4.153653966271079</v>
      </c>
      <c r="G111" s="184">
        <v>-7.667179611781549</v>
      </c>
      <c r="H111" s="33">
        <v>-7.503837887626645</v>
      </c>
      <c r="I111" s="33">
        <v>-2.0260943135770617</v>
      </c>
    </row>
    <row r="112" spans="1:9" ht="12.75" hidden="1">
      <c r="A112" s="30" t="s">
        <v>146</v>
      </c>
      <c r="B112" s="359">
        <v>7.852088447041666</v>
      </c>
      <c r="C112" s="33">
        <v>29.747033104309793</v>
      </c>
      <c r="D112" s="184">
        <v>6.694250713692057</v>
      </c>
      <c r="E112" s="184">
        <v>9.136232580490145</v>
      </c>
      <c r="F112" s="184">
        <v>4.973944076079249</v>
      </c>
      <c r="G112" s="184">
        <v>7.547729159255297</v>
      </c>
      <c r="H112" s="33">
        <v>7.999540586326702</v>
      </c>
      <c r="I112" s="33">
        <v>37.86892604645945</v>
      </c>
    </row>
    <row r="113" spans="1:9" ht="12.75" hidden="1">
      <c r="A113" s="30" t="s">
        <v>147</v>
      </c>
      <c r="B113" s="359">
        <v>4.5590665531574075</v>
      </c>
      <c r="C113" s="33">
        <v>-11.106788562536465</v>
      </c>
      <c r="D113" s="184">
        <v>1.7457075381374807</v>
      </c>
      <c r="E113" s="184">
        <v>-15.892305626426733</v>
      </c>
      <c r="F113" s="184">
        <v>20.970226941494886</v>
      </c>
      <c r="G113" s="184">
        <v>3.4483654020929038</v>
      </c>
      <c r="H113" s="33">
        <v>-0.10592418854506036</v>
      </c>
      <c r="I113" s="33">
        <v>-19.43565734531191</v>
      </c>
    </row>
    <row r="114" spans="1:9" ht="12.75" hidden="1">
      <c r="A114" s="30" t="s">
        <v>148</v>
      </c>
      <c r="B114" s="359">
        <v>2.9462310460401966</v>
      </c>
      <c r="C114" s="33">
        <v>-12.21190606226105</v>
      </c>
      <c r="D114" s="184">
        <v>11.734519329456035</v>
      </c>
      <c r="E114" s="184">
        <v>-27.764784497160036</v>
      </c>
      <c r="F114" s="184">
        <v>1.8377832055925154</v>
      </c>
      <c r="G114" s="184">
        <v>1.425974321099872</v>
      </c>
      <c r="H114" s="33">
        <v>10.798780274087832</v>
      </c>
      <c r="I114" s="33">
        <v>-7.151235533312487</v>
      </c>
    </row>
    <row r="115" spans="1:9" ht="12.75" hidden="1">
      <c r="A115" s="30" t="s">
        <v>149</v>
      </c>
      <c r="B115" s="359">
        <v>0.42190867086824824</v>
      </c>
      <c r="C115" s="33">
        <v>-7.426928605654055</v>
      </c>
      <c r="D115" s="184">
        <v>1.7072954525308148</v>
      </c>
      <c r="E115" s="184">
        <v>-43.58911737410247</v>
      </c>
      <c r="F115" s="184">
        <v>-2.6933592027515516</v>
      </c>
      <c r="G115" s="184">
        <v>14.683781175989012</v>
      </c>
      <c r="H115" s="33">
        <v>15.259244506406418</v>
      </c>
      <c r="I115" s="33">
        <v>13.06244886828469</v>
      </c>
    </row>
    <row r="116" spans="1:9" ht="12.75" hidden="1">
      <c r="A116" s="30" t="s">
        <v>150</v>
      </c>
      <c r="B116" s="359">
        <v>-6.4757723933361575</v>
      </c>
      <c r="C116" s="33">
        <v>-3.718859068479958</v>
      </c>
      <c r="D116" s="184">
        <v>5.48170225737077</v>
      </c>
      <c r="E116" s="184">
        <v>-45.65468655402059</v>
      </c>
      <c r="F116" s="184">
        <v>-18.36778056789646</v>
      </c>
      <c r="G116" s="184">
        <v>-11.695793593913663</v>
      </c>
      <c r="H116" s="33">
        <v>9.717384946693969</v>
      </c>
      <c r="I116" s="33">
        <v>5.091367872695457</v>
      </c>
    </row>
    <row r="117" spans="1:9" ht="12.75" hidden="1">
      <c r="A117" s="30" t="s">
        <v>151</v>
      </c>
      <c r="B117" s="359">
        <v>-5.125626215312707</v>
      </c>
      <c r="C117" s="33">
        <v>-19.9124726477024</v>
      </c>
      <c r="D117" s="184">
        <v>-4.679903390734282</v>
      </c>
      <c r="E117" s="184">
        <v>-14.70423884409675</v>
      </c>
      <c r="F117" s="184">
        <v>-9.140821314240483</v>
      </c>
      <c r="G117" s="184">
        <v>-8.920906649263287</v>
      </c>
      <c r="H117" s="33">
        <v>15.375293493902902</v>
      </c>
      <c r="I117" s="33">
        <v>21.41249149259204</v>
      </c>
    </row>
    <row r="118" spans="1:9" ht="12.75" hidden="1">
      <c r="A118" s="30" t="s">
        <v>152</v>
      </c>
      <c r="B118" s="359">
        <v>-0.5404707444846082</v>
      </c>
      <c r="C118" s="33">
        <v>10.986686574592525</v>
      </c>
      <c r="D118" s="184">
        <v>-11.633569533140871</v>
      </c>
      <c r="E118" s="184">
        <v>-13.521430773974714</v>
      </c>
      <c r="F118" s="184">
        <v>2.5506153235410807</v>
      </c>
      <c r="G118" s="184">
        <v>2.2629249985996864</v>
      </c>
      <c r="H118" s="33">
        <v>14.023155763634037</v>
      </c>
      <c r="I118" s="33">
        <v>14.633427380300674</v>
      </c>
    </row>
    <row r="119" spans="1:9" ht="12.75" hidden="1">
      <c r="A119" s="30" t="s">
        <v>153</v>
      </c>
      <c r="B119" s="359">
        <v>2.043583765523138</v>
      </c>
      <c r="C119" s="33">
        <v>7.9192546583851</v>
      </c>
      <c r="D119" s="184">
        <v>3.304978385162457</v>
      </c>
      <c r="E119" s="184">
        <v>67.12269460559358</v>
      </c>
      <c r="F119" s="184">
        <v>0.7359338747099855</v>
      </c>
      <c r="G119" s="184">
        <v>-8.018254595517945</v>
      </c>
      <c r="H119" s="33">
        <v>-9.426028856953593</v>
      </c>
      <c r="I119" s="33">
        <v>0.21707670043416272</v>
      </c>
    </row>
    <row r="120" spans="1:9" ht="12.75" hidden="1">
      <c r="A120" s="30" t="s">
        <v>154</v>
      </c>
      <c r="B120" s="359">
        <v>6.154417903761171</v>
      </c>
      <c r="C120" s="33">
        <v>9.237500000000011</v>
      </c>
      <c r="D120" s="184">
        <v>1.7868610326226388</v>
      </c>
      <c r="E120" s="184">
        <v>80.53473769495648</v>
      </c>
      <c r="F120" s="184">
        <v>-5.50389247769813</v>
      </c>
      <c r="G120" s="184">
        <v>7.398158264398319</v>
      </c>
      <c r="H120" s="33">
        <v>8.166133565959072</v>
      </c>
      <c r="I120" s="33">
        <v>2.184184029122463</v>
      </c>
    </row>
    <row r="121" spans="1:9" ht="12.75" hidden="1">
      <c r="A121" s="30" t="s">
        <v>155</v>
      </c>
      <c r="B121" s="359">
        <v>2.7951658825192425</v>
      </c>
      <c r="C121" s="33">
        <v>12.34972677595627</v>
      </c>
      <c r="D121" s="184">
        <v>2.3791503504557454</v>
      </c>
      <c r="E121" s="184">
        <v>-6.944314459522701</v>
      </c>
      <c r="F121" s="184">
        <v>1.3847057263548663</v>
      </c>
      <c r="G121" s="184">
        <v>-1.3614441229158132</v>
      </c>
      <c r="H121" s="33">
        <v>11.35364012341627</v>
      </c>
      <c r="I121" s="33">
        <v>-8.188521409167365</v>
      </c>
    </row>
    <row r="122" spans="1:9" ht="12.75" hidden="1">
      <c r="A122" s="30" t="s">
        <v>156</v>
      </c>
      <c r="B122" s="359">
        <v>4.617110851462385</v>
      </c>
      <c r="C122" s="33">
        <v>15.90807174887891</v>
      </c>
      <c r="D122" s="184">
        <v>6.776444965103039</v>
      </c>
      <c r="E122" s="184">
        <v>-6.28454269923337</v>
      </c>
      <c r="F122" s="184">
        <v>4.972741056163116</v>
      </c>
      <c r="G122" s="184">
        <v>0.33685709590839963</v>
      </c>
      <c r="H122" s="33">
        <v>6.394784297406034</v>
      </c>
      <c r="I122" s="33">
        <v>-18.74954081257806</v>
      </c>
    </row>
    <row r="123" spans="1:9" ht="12.75" hidden="1">
      <c r="A123" s="30" t="s">
        <v>157</v>
      </c>
      <c r="B123" s="359">
        <v>5.415335835684147</v>
      </c>
      <c r="C123" s="33">
        <v>17.26618705035972</v>
      </c>
      <c r="D123" s="184">
        <v>11.008369330453547</v>
      </c>
      <c r="E123" s="184">
        <v>-7.284596653023158</v>
      </c>
      <c r="F123" s="184">
        <v>4.966351171411091</v>
      </c>
      <c r="G123" s="184">
        <v>-1.3276789179000872</v>
      </c>
      <c r="H123" s="33">
        <v>7.449920508744029</v>
      </c>
      <c r="I123" s="33">
        <v>-18.41957480946651</v>
      </c>
    </row>
    <row r="124" spans="1:9" ht="12.75" hidden="1">
      <c r="A124" s="30" t="s">
        <v>158</v>
      </c>
      <c r="B124" s="359">
        <v>6.879535001942287</v>
      </c>
      <c r="C124" s="33">
        <v>9.097150703741846</v>
      </c>
      <c r="D124" s="184">
        <v>6.040914181164354</v>
      </c>
      <c r="E124" s="184">
        <v>-10.400538539212391</v>
      </c>
      <c r="F124" s="184">
        <v>22.85714285714286</v>
      </c>
      <c r="G124" s="184">
        <v>2.3019909896817126</v>
      </c>
      <c r="H124" s="33">
        <v>2.7487790671625163</v>
      </c>
      <c r="I124" s="33">
        <v>10.778443113772454</v>
      </c>
    </row>
    <row r="125" spans="1:9" ht="12.75" hidden="1">
      <c r="A125" s="30" t="s">
        <v>159</v>
      </c>
      <c r="B125" s="359">
        <v>4.02644024181231</v>
      </c>
      <c r="C125" s="33">
        <v>21.875</v>
      </c>
      <c r="D125" s="184">
        <v>10.169709436873248</v>
      </c>
      <c r="E125" s="184">
        <v>28.46223473800663</v>
      </c>
      <c r="F125" s="184">
        <v>-10.046336086095437</v>
      </c>
      <c r="G125" s="184">
        <v>7.546589924841456</v>
      </c>
      <c r="H125" s="33">
        <v>-0.17980840088429773</v>
      </c>
      <c r="I125" s="33">
        <v>2.869622393387189</v>
      </c>
    </row>
    <row r="126" spans="1:9" ht="12.75" hidden="1">
      <c r="A126" s="30" t="s">
        <v>160</v>
      </c>
      <c r="B126" s="359">
        <v>2.2598544545591466</v>
      </c>
      <c r="C126" s="33">
        <v>19.26685366089565</v>
      </c>
      <c r="D126" s="184">
        <v>5.100905522761707</v>
      </c>
      <c r="E126" s="184">
        <v>24.83591743555597</v>
      </c>
      <c r="F126" s="184">
        <v>-6.140040872143942</v>
      </c>
      <c r="G126" s="184">
        <v>5.933891967137043</v>
      </c>
      <c r="H126" s="33">
        <v>-2.6075619295958177</v>
      </c>
      <c r="I126" s="33">
        <v>5.579166289899632</v>
      </c>
    </row>
    <row r="127" spans="1:9" ht="12.75" hidden="1">
      <c r="A127" s="30" t="s">
        <v>161</v>
      </c>
      <c r="B127" s="359">
        <v>6.532229884244003</v>
      </c>
      <c r="C127" s="33">
        <v>16.557600545330615</v>
      </c>
      <c r="D127" s="184">
        <v>4.04481060375754</v>
      </c>
      <c r="E127" s="184">
        <v>12.645990500139703</v>
      </c>
      <c r="F127" s="184">
        <v>8.567902081119087</v>
      </c>
      <c r="G127" s="184">
        <v>7.56481923649541</v>
      </c>
      <c r="H127" s="33">
        <v>-0.8078596158967741</v>
      </c>
      <c r="I127" s="33">
        <v>22.352247025272874</v>
      </c>
    </row>
    <row r="128" spans="1:9" ht="12.75" hidden="1">
      <c r="A128" s="30" t="s">
        <v>162</v>
      </c>
      <c r="B128" s="359">
        <v>3.9607470093600625</v>
      </c>
      <c r="C128" s="33">
        <v>21.72225718481225</v>
      </c>
      <c r="D128" s="184">
        <v>4.123097975636242</v>
      </c>
      <c r="E128" s="184">
        <v>10.649887302779845</v>
      </c>
      <c r="F128" s="184">
        <v>-0.22827792837780692</v>
      </c>
      <c r="G128" s="184">
        <v>11.245276586072677</v>
      </c>
      <c r="H128" s="33">
        <v>-3.488498855336303</v>
      </c>
      <c r="I128" s="33">
        <v>4.444064317482031</v>
      </c>
    </row>
    <row r="129" spans="1:9" ht="12.75" hidden="1">
      <c r="A129" s="30" t="s">
        <v>163</v>
      </c>
      <c r="B129" s="359">
        <v>5.791019128727086</v>
      </c>
      <c r="C129" s="33">
        <v>7.053776314476707</v>
      </c>
      <c r="D129" s="184">
        <v>12.758198156144232</v>
      </c>
      <c r="E129" s="184">
        <v>-13.262350270100995</v>
      </c>
      <c r="F129" s="184">
        <v>15.798109876414983</v>
      </c>
      <c r="G129" s="184">
        <v>-3.0551802972046147</v>
      </c>
      <c r="H129" s="33">
        <v>-1.7068273092369566</v>
      </c>
      <c r="I129" s="33">
        <v>3.1639501438159243</v>
      </c>
    </row>
    <row r="130" spans="1:9" ht="12.75" hidden="1">
      <c r="A130" s="30" t="s">
        <v>164</v>
      </c>
      <c r="B130" s="359">
        <v>3.9500201531640613</v>
      </c>
      <c r="C130" s="33">
        <v>5.173951828724327</v>
      </c>
      <c r="D130" s="184">
        <v>19.761817246195704</v>
      </c>
      <c r="E130" s="184">
        <v>-1.0743675708625346</v>
      </c>
      <c r="F130" s="184">
        <v>6.058770565605315</v>
      </c>
      <c r="G130" s="184">
        <v>-12.318672541289828</v>
      </c>
      <c r="H130" s="33">
        <v>-4.002677376171363</v>
      </c>
      <c r="I130" s="33">
        <v>19.27029804727647</v>
      </c>
    </row>
    <row r="131" spans="1:9" ht="12.75" hidden="1">
      <c r="A131" s="30" t="s">
        <v>165</v>
      </c>
      <c r="B131" s="359">
        <v>2.2171752191225096</v>
      </c>
      <c r="C131" s="33">
        <v>4.89502310076611</v>
      </c>
      <c r="D131" s="184">
        <v>17.152916770150057</v>
      </c>
      <c r="E131" s="184">
        <v>-23.21162813771207</v>
      </c>
      <c r="F131" s="184">
        <v>3.7090254531674276</v>
      </c>
      <c r="G131" s="184">
        <v>-10.273686409693923</v>
      </c>
      <c r="H131" s="33">
        <v>4.4212410501193204</v>
      </c>
      <c r="I131" s="33">
        <v>15.037775277286599</v>
      </c>
    </row>
    <row r="132" spans="1:9" ht="12.75" hidden="1">
      <c r="A132" s="30" t="s">
        <v>166</v>
      </c>
      <c r="B132" s="359">
        <v>3.4295974344919102</v>
      </c>
      <c r="C132" s="33">
        <v>4.480827229642401</v>
      </c>
      <c r="D132" s="184">
        <v>13.882262188763335</v>
      </c>
      <c r="E132" s="184">
        <v>-11.429864765461431</v>
      </c>
      <c r="F132" s="184">
        <v>-0.433086147371867</v>
      </c>
      <c r="G132" s="184">
        <v>-5.141105861320398</v>
      </c>
      <c r="H132" s="33">
        <v>6.208065062690622</v>
      </c>
      <c r="I132" s="33">
        <v>17.072291919158843</v>
      </c>
    </row>
    <row r="133" spans="1:9" ht="12.75" hidden="1">
      <c r="A133" s="30" t="s">
        <v>167</v>
      </c>
      <c r="B133" s="359">
        <v>1.024119235145804</v>
      </c>
      <c r="C133" s="33">
        <v>-1.6402609506057786</v>
      </c>
      <c r="D133" s="184">
        <v>17.250122900980628</v>
      </c>
      <c r="E133" s="184">
        <v>9.657911363841507</v>
      </c>
      <c r="F133" s="184">
        <v>-8.681458628544775</v>
      </c>
      <c r="G133" s="184">
        <v>-1.9214278057669674</v>
      </c>
      <c r="H133" s="33">
        <v>-12.846241663161678</v>
      </c>
      <c r="I133" s="33">
        <v>36.51531244468046</v>
      </c>
    </row>
    <row r="134" spans="1:9" ht="12.75" hidden="1">
      <c r="A134" s="30" t="s">
        <v>168</v>
      </c>
      <c r="B134" s="359">
        <v>3.4055043423515627</v>
      </c>
      <c r="C134" s="33">
        <v>-1.796591872927749</v>
      </c>
      <c r="D134" s="184">
        <v>13.03525829895895</v>
      </c>
      <c r="E134" s="184">
        <v>8.934760841099902</v>
      </c>
      <c r="F134" s="184">
        <v>2.1115673139258604</v>
      </c>
      <c r="G134" s="184">
        <v>-0.7287687334704742</v>
      </c>
      <c r="H134" s="33">
        <v>-7.756240412773678</v>
      </c>
      <c r="I134" s="33">
        <v>-2.064483699554799</v>
      </c>
    </row>
    <row r="135" spans="1:9" ht="12.75" hidden="1">
      <c r="A135" s="30" t="s">
        <v>169</v>
      </c>
      <c r="B135" s="359">
        <v>6.624232798644954</v>
      </c>
      <c r="C135" s="33">
        <v>-5.725914362176624</v>
      </c>
      <c r="D135" s="184">
        <v>17.618156877416126</v>
      </c>
      <c r="E135" s="184">
        <v>3.062213321273987</v>
      </c>
      <c r="F135" s="184">
        <v>9.98766766644843</v>
      </c>
      <c r="G135" s="184">
        <v>1.2427964375109042</v>
      </c>
      <c r="H135" s="33">
        <v>-5.668247528712627</v>
      </c>
      <c r="I135" s="33">
        <v>15.063229232166563</v>
      </c>
    </row>
    <row r="136" spans="1:9" ht="12.75" hidden="1">
      <c r="A136" s="30" t="s">
        <v>170</v>
      </c>
      <c r="B136" s="359">
        <v>6.328374402737495</v>
      </c>
      <c r="C136" s="33">
        <v>0.6185567010309256</v>
      </c>
      <c r="D136" s="184">
        <v>21.933994806889018</v>
      </c>
      <c r="E136" s="184">
        <v>9.97252922762408</v>
      </c>
      <c r="F136" s="184">
        <v>3.6787788013705693</v>
      </c>
      <c r="G136" s="184">
        <v>-4.482795756825155</v>
      </c>
      <c r="H136" s="33">
        <v>-3.471380256524796</v>
      </c>
      <c r="I136" s="33">
        <v>-0.4616546822976346</v>
      </c>
    </row>
    <row r="137" spans="1:9" ht="12.75" hidden="1">
      <c r="A137" s="30" t="s">
        <v>171</v>
      </c>
      <c r="B137" s="359">
        <v>5.393347762710363</v>
      </c>
      <c r="C137" s="33">
        <v>-4.045859389804818</v>
      </c>
      <c r="D137" s="184">
        <v>10.60552564215729</v>
      </c>
      <c r="E137" s="184">
        <v>14.733722940159694</v>
      </c>
      <c r="F137" s="184">
        <v>-1.2453104437154963</v>
      </c>
      <c r="G137" s="184">
        <v>5.322549796442516</v>
      </c>
      <c r="H137" s="33">
        <v>4.236470182695612</v>
      </c>
      <c r="I137" s="33">
        <v>1.6014523292378442</v>
      </c>
    </row>
    <row r="138" spans="1:9" ht="12.75" hidden="1">
      <c r="A138" s="30" t="s">
        <v>172</v>
      </c>
      <c r="B138" s="359">
        <v>6.9403060298772346</v>
      </c>
      <c r="C138" s="33">
        <v>-7.050879396984925</v>
      </c>
      <c r="D138" s="184">
        <v>5.659578165388709</v>
      </c>
      <c r="E138" s="184">
        <v>8.937283461783224</v>
      </c>
      <c r="F138" s="184">
        <v>6.2581249811047</v>
      </c>
      <c r="G138" s="184">
        <v>5.982475874726177</v>
      </c>
      <c r="H138" s="33">
        <v>14.174275866239341</v>
      </c>
      <c r="I138" s="33">
        <v>26.113575539832084</v>
      </c>
    </row>
    <row r="139" spans="1:9" ht="12.75" hidden="1">
      <c r="A139" s="30" t="s">
        <v>173</v>
      </c>
      <c r="B139" s="359">
        <v>7.0241337930246175</v>
      </c>
      <c r="C139" s="33">
        <v>-4.701638180850438</v>
      </c>
      <c r="D139" s="184">
        <v>3.4214041858393784</v>
      </c>
      <c r="E139" s="184">
        <v>15.382686642010896</v>
      </c>
      <c r="F139" s="184">
        <v>10.751512299109905</v>
      </c>
      <c r="G139" s="184">
        <v>1.1039241052177573</v>
      </c>
      <c r="H139" s="33">
        <v>13.262462899024769</v>
      </c>
      <c r="I139" s="33">
        <v>9.19910134191511</v>
      </c>
    </row>
    <row r="140" spans="1:9" ht="12.75" hidden="1">
      <c r="A140" s="30" t="s">
        <v>174</v>
      </c>
      <c r="B140" s="359">
        <v>4.089481946624815</v>
      </c>
      <c r="C140" s="33">
        <v>3.245901639344268</v>
      </c>
      <c r="D140" s="184">
        <v>4.546997644202563</v>
      </c>
      <c r="E140" s="184">
        <v>0.12780295108633766</v>
      </c>
      <c r="F140" s="184">
        <v>13.349956463231223</v>
      </c>
      <c r="G140" s="184">
        <v>-1.2712461594835958</v>
      </c>
      <c r="H140" s="33">
        <v>0.5575020382979687</v>
      </c>
      <c r="I140" s="33">
        <v>17.23071733753092</v>
      </c>
    </row>
    <row r="141" spans="1:9" ht="12.75" hidden="1">
      <c r="A141" s="30" t="s">
        <v>175</v>
      </c>
      <c r="B141" s="359">
        <v>9.615255658005026</v>
      </c>
      <c r="C141" s="33">
        <v>8.81801125703565</v>
      </c>
      <c r="D141" s="184">
        <v>13.188819280954462</v>
      </c>
      <c r="E141" s="184">
        <v>12.726881411865975</v>
      </c>
      <c r="F141" s="184">
        <v>5.935119438311759</v>
      </c>
      <c r="G141" s="184">
        <v>8.340467481256653</v>
      </c>
      <c r="H141" s="33">
        <v>7.7813419755944295</v>
      </c>
      <c r="I141" s="33">
        <v>-13.407357774161639</v>
      </c>
    </row>
    <row r="142" spans="1:9" ht="12.75" hidden="1">
      <c r="A142" s="30" t="s">
        <v>176</v>
      </c>
      <c r="B142" s="359">
        <v>8.311716711659429</v>
      </c>
      <c r="C142" s="33">
        <v>9.520189221152236</v>
      </c>
      <c r="D142" s="184">
        <v>15.862671532096414</v>
      </c>
      <c r="E142" s="184">
        <v>15.739598883624325</v>
      </c>
      <c r="F142" s="184">
        <v>0.44527271175350336</v>
      </c>
      <c r="G142" s="184">
        <v>14.959640253610033</v>
      </c>
      <c r="H142" s="33">
        <v>-1.7875112547004761</v>
      </c>
      <c r="I142" s="33">
        <v>6.485465116279073</v>
      </c>
    </row>
    <row r="143" spans="1:9" ht="12.75" hidden="1">
      <c r="A143" s="30" t="s">
        <v>177</v>
      </c>
      <c r="B143" s="359">
        <v>8.217973680557293</v>
      </c>
      <c r="C143" s="33">
        <v>12.870795581481943</v>
      </c>
      <c r="D143" s="184">
        <v>21.24455379568404</v>
      </c>
      <c r="E143" s="184">
        <v>15.71141413592656</v>
      </c>
      <c r="F143" s="184">
        <v>-7.85171482851716</v>
      </c>
      <c r="G143" s="184">
        <v>19.377861184565944</v>
      </c>
      <c r="H143" s="33">
        <v>-0.11765649651043475</v>
      </c>
      <c r="I143" s="33">
        <v>5.83296263345197</v>
      </c>
    </row>
    <row r="144" spans="1:9" ht="12.75" hidden="1">
      <c r="A144" s="30" t="s">
        <v>178</v>
      </c>
      <c r="B144" s="359">
        <v>14.44951361134153</v>
      </c>
      <c r="C144" s="33">
        <v>17.084788821848207</v>
      </c>
      <c r="D144" s="184">
        <v>18.8070099481437</v>
      </c>
      <c r="E144" s="184">
        <v>35.08354606637269</v>
      </c>
      <c r="F144" s="184">
        <v>7.772617758999985</v>
      </c>
      <c r="G144" s="184">
        <v>15.648375492491269</v>
      </c>
      <c r="H144" s="33">
        <v>6.043739317175806</v>
      </c>
      <c r="I144" s="33">
        <v>-15.590082961684175</v>
      </c>
    </row>
    <row r="145" spans="1:9" ht="12.75" hidden="1">
      <c r="A145" s="30" t="s">
        <v>179</v>
      </c>
      <c r="B145" s="359">
        <v>9.120906011271629</v>
      </c>
      <c r="C145" s="33">
        <v>8.194192377495455</v>
      </c>
      <c r="D145" s="184">
        <v>4.203939540827562</v>
      </c>
      <c r="E145" s="184">
        <v>8.190670145739219</v>
      </c>
      <c r="F145" s="184">
        <v>25.127203770113212</v>
      </c>
      <c r="G145" s="184">
        <v>0.2274795268425862</v>
      </c>
      <c r="H145" s="33">
        <v>10.87383406971037</v>
      </c>
      <c r="I145" s="33">
        <v>10.553078595379347</v>
      </c>
    </row>
    <row r="146" spans="1:9" ht="12.75" hidden="1">
      <c r="A146" s="30" t="s">
        <v>180</v>
      </c>
      <c r="B146" s="359">
        <v>10.010686698715148</v>
      </c>
      <c r="C146" s="33">
        <v>-4.50443501735441</v>
      </c>
      <c r="D146" s="184">
        <v>12.343302252543992</v>
      </c>
      <c r="E146" s="184">
        <v>8.165096455809788</v>
      </c>
      <c r="F146" s="184">
        <v>12.082371436259848</v>
      </c>
      <c r="G146" s="184">
        <v>3.561796933841933</v>
      </c>
      <c r="H146" s="33">
        <v>13.15016043357511</v>
      </c>
      <c r="I146" s="33">
        <v>-4.146760940187278</v>
      </c>
    </row>
    <row r="147" spans="1:9" ht="12.75" hidden="1">
      <c r="A147" s="30" t="s">
        <v>181</v>
      </c>
      <c r="B147" s="359">
        <v>11.864351029537517</v>
      </c>
      <c r="C147" s="33">
        <v>9.797668792610523</v>
      </c>
      <c r="D147" s="184">
        <v>16.28842966821118</v>
      </c>
      <c r="E147" s="184">
        <v>8.108361894924656</v>
      </c>
      <c r="F147" s="184">
        <v>7.807286438976746</v>
      </c>
      <c r="G147" s="184">
        <v>11.197122713414615</v>
      </c>
      <c r="H147" s="33">
        <v>13.33493963001635</v>
      </c>
      <c r="I147" s="33">
        <v>1.281983922660629</v>
      </c>
    </row>
    <row r="148" spans="1:9" ht="12.75" hidden="1">
      <c r="A148" s="30" t="s">
        <v>29</v>
      </c>
      <c r="B148" s="359">
        <v>11.672481328839737</v>
      </c>
      <c r="C148" s="33">
        <v>14.171413072959055</v>
      </c>
      <c r="D148" s="184">
        <v>15.09938711280438</v>
      </c>
      <c r="E148" s="184">
        <v>4.2520293776575215</v>
      </c>
      <c r="F148" s="184">
        <v>16.988498299044224</v>
      </c>
      <c r="G148" s="184">
        <v>10.753696891895245</v>
      </c>
      <c r="H148" s="33">
        <v>2.5934038684080036</v>
      </c>
      <c r="I148" s="33">
        <v>30.4624474491535</v>
      </c>
    </row>
    <row r="149" spans="1:9" ht="12.75">
      <c r="A149" s="30" t="s">
        <v>30</v>
      </c>
      <c r="B149" s="359">
        <v>10.652880023265851</v>
      </c>
      <c r="C149" s="33">
        <v>0.7883921831753753</v>
      </c>
      <c r="D149" s="184">
        <v>23.717173425804546</v>
      </c>
      <c r="E149" s="184">
        <v>-0.1882352941176464</v>
      </c>
      <c r="F149" s="184">
        <v>11.642458435868193</v>
      </c>
      <c r="G149" s="184">
        <v>5.982272977040864</v>
      </c>
      <c r="H149" s="33">
        <v>-4.986716847465132</v>
      </c>
      <c r="I149" s="33">
        <v>0.016665000166639743</v>
      </c>
    </row>
    <row r="150" spans="1:9" ht="12.75">
      <c r="A150" s="30" t="s">
        <v>31</v>
      </c>
      <c r="B150" s="359">
        <v>7.940043856457123</v>
      </c>
      <c r="C150" s="33">
        <v>-21.484532751797104</v>
      </c>
      <c r="D150" s="184">
        <v>16.52057174445234</v>
      </c>
      <c r="E150" s="184">
        <v>-2.498963085856488</v>
      </c>
      <c r="F150" s="184">
        <v>10.068487957744694</v>
      </c>
      <c r="G150" s="184">
        <v>7.150733137829903</v>
      </c>
      <c r="H150" s="33">
        <v>-0.9198360499475626</v>
      </c>
      <c r="I150" s="33">
        <v>1.688881294144437</v>
      </c>
    </row>
    <row r="151" spans="1:9" ht="12.75">
      <c r="A151" s="30" t="s">
        <v>32</v>
      </c>
      <c r="B151" s="359">
        <v>7.080478696815561</v>
      </c>
      <c r="C151" s="33">
        <v>1.1066599899849763</v>
      </c>
      <c r="D151" s="184">
        <v>0.03853648605416993</v>
      </c>
      <c r="E151" s="184">
        <v>0.7469816728915077</v>
      </c>
      <c r="F151" s="184">
        <v>15.856420321582235</v>
      </c>
      <c r="G151" s="184">
        <v>18.397772303737824</v>
      </c>
      <c r="H151" s="33">
        <v>-0.9897481929418461</v>
      </c>
      <c r="I151" s="33">
        <v>3.8517404160398456</v>
      </c>
    </row>
    <row r="152" spans="1:9" ht="12.75">
      <c r="A152" s="262" t="s">
        <v>33</v>
      </c>
      <c r="B152" s="361">
        <v>2.592824228406897</v>
      </c>
      <c r="C152" s="33">
        <v>4.317614918636409</v>
      </c>
      <c r="D152" s="33">
        <v>-9.145793007174163</v>
      </c>
      <c r="E152" s="33">
        <v>20.566061055493762</v>
      </c>
      <c r="F152" s="33">
        <v>15.269257930958076</v>
      </c>
      <c r="G152" s="33">
        <v>12.018812830171854</v>
      </c>
      <c r="H152" s="33">
        <v>-11.32998972747599</v>
      </c>
      <c r="I152" s="33">
        <v>-6.209719561052069</v>
      </c>
    </row>
    <row r="153" spans="1:9" ht="12.75">
      <c r="A153" s="262" t="s">
        <v>34</v>
      </c>
      <c r="B153" s="365">
        <v>-7.0218915262824595</v>
      </c>
      <c r="C153" s="33">
        <v>14.473786103020728</v>
      </c>
      <c r="D153" s="33">
        <v>-18.56870755347731</v>
      </c>
      <c r="E153" s="33">
        <v>-12.066985537482324</v>
      </c>
      <c r="F153" s="33">
        <v>-15.237762057981527</v>
      </c>
      <c r="G153" s="33">
        <v>15.678447866369112</v>
      </c>
      <c r="H153" s="33">
        <v>6.814806669773404</v>
      </c>
      <c r="I153" s="33">
        <v>8.760401706211681</v>
      </c>
    </row>
    <row r="154" spans="1:9" ht="12.75">
      <c r="A154" s="262" t="s">
        <v>35</v>
      </c>
      <c r="B154" s="365">
        <v>-5.108805079677765</v>
      </c>
      <c r="C154" s="33">
        <v>10.533381771422683</v>
      </c>
      <c r="D154" s="33">
        <v>-13.075454349034217</v>
      </c>
      <c r="E154" s="33">
        <v>8.148271083696685</v>
      </c>
      <c r="F154" s="33">
        <v>-7.318470847013984</v>
      </c>
      <c r="G154" s="33">
        <v>8.455117084491931</v>
      </c>
      <c r="H154" s="33">
        <v>-7.273681995285969</v>
      </c>
      <c r="I154" s="33">
        <v>-9.88339293656351</v>
      </c>
    </row>
    <row r="155" spans="1:9" ht="12.75">
      <c r="A155" s="262" t="s">
        <v>36</v>
      </c>
      <c r="B155" s="365">
        <v>-4.6317075574594355</v>
      </c>
      <c r="C155" s="33">
        <v>27.29686019513646</v>
      </c>
      <c r="D155" s="33">
        <v>0.046982233528368056</v>
      </c>
      <c r="E155" s="33">
        <v>4.95050124148635</v>
      </c>
      <c r="F155" s="33">
        <v>-16.522075921159797</v>
      </c>
      <c r="G155" s="33">
        <v>-8.788757810181991</v>
      </c>
      <c r="H155" s="33">
        <v>-0.5412912036263862</v>
      </c>
      <c r="I155" s="33">
        <v>-6.880796593321506</v>
      </c>
    </row>
    <row r="156" spans="2:9" ht="12.75">
      <c r="B156" s="34"/>
      <c r="C156" s="34"/>
      <c r="D156" s="34"/>
      <c r="E156" s="34"/>
      <c r="F156" s="34"/>
      <c r="G156" s="34"/>
      <c r="H156" s="34"/>
      <c r="I156" s="34"/>
    </row>
    <row r="157" ht="12.75">
      <c r="A157" s="60" t="s">
        <v>435</v>
      </c>
    </row>
  </sheetData>
  <mergeCells count="6">
    <mergeCell ref="B3:H3"/>
    <mergeCell ref="B96:I96"/>
    <mergeCell ref="B97:I97"/>
    <mergeCell ref="B7:I7"/>
    <mergeCell ref="B4:H4"/>
    <mergeCell ref="B81:I81"/>
  </mergeCells>
  <printOptions/>
  <pageMargins left="0.49" right="0.31" top="0.52" bottom="0.56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9"/>
  <sheetViews>
    <sheetView workbookViewId="0" topLeftCell="A26">
      <selection activeCell="A88" sqref="A88"/>
    </sheetView>
  </sheetViews>
  <sheetFormatPr defaultColWidth="9.00390625" defaultRowHeight="14.25" outlineLevelRow="1" outlineLevelCol="1"/>
  <cols>
    <col min="1" max="1" width="8.875" style="270" customWidth="1"/>
    <col min="2" max="2" width="8.00390625" style="270" customWidth="1"/>
    <col min="3" max="3" width="8.875" style="270" bestFit="1" customWidth="1"/>
    <col min="4" max="5" width="8.00390625" style="270" customWidth="1"/>
    <col min="6" max="6" width="9.375" style="270" customWidth="1"/>
    <col min="7" max="7" width="8.00390625" style="270" customWidth="1" outlineLevel="1"/>
    <col min="8" max="8" width="10.125" style="270" bestFit="1" customWidth="1"/>
    <col min="9" max="9" width="9.25390625" style="270" bestFit="1" customWidth="1"/>
    <col min="10" max="12" width="8.00390625" style="270" customWidth="1" outlineLevel="1"/>
    <col min="13" max="13" width="8.625" style="270" customWidth="1" outlineLevel="1"/>
    <col min="14" max="14" width="8.00390625" style="270" customWidth="1"/>
    <col min="15" max="15" width="7.875" style="270" customWidth="1"/>
    <col min="16" max="16" width="8.00390625" style="270" customWidth="1"/>
    <col min="17" max="18" width="8.00390625" style="272" customWidth="1"/>
    <col min="19" max="30" width="8.00390625" style="270" customWidth="1"/>
    <col min="31" max="31" width="8.75390625" style="270" customWidth="1"/>
    <col min="32" max="39" width="8.00390625" style="270" customWidth="1"/>
    <col min="40" max="40" width="10.125" style="270" customWidth="1"/>
    <col min="41" max="41" width="8.00390625" style="270" customWidth="1"/>
    <col min="42" max="42" width="8.75390625" style="270" customWidth="1" collapsed="1"/>
    <col min="43" max="16384" width="8.00390625" style="270" customWidth="1"/>
  </cols>
  <sheetData>
    <row r="1" spans="1:26" ht="15">
      <c r="A1" s="451" t="s">
        <v>608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268"/>
      <c r="O1" s="268"/>
      <c r="P1" s="268"/>
      <c r="Q1" s="269"/>
      <c r="R1" s="269"/>
      <c r="Y1" s="268"/>
      <c r="Z1" s="268"/>
    </row>
    <row r="2" spans="1:26" ht="15.75">
      <c r="A2" s="453" t="s">
        <v>493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268"/>
      <c r="O2" s="268"/>
      <c r="P2" s="268"/>
      <c r="Q2" s="269"/>
      <c r="R2" s="269"/>
      <c r="S2" s="268"/>
      <c r="T2" s="268"/>
      <c r="U2" s="268"/>
      <c r="V2" s="268"/>
      <c r="W2" s="268"/>
      <c r="X2" s="268"/>
      <c r="Y2" s="268"/>
      <c r="Z2" s="268"/>
    </row>
    <row r="3" spans="1:46" ht="12.75">
      <c r="A3" s="454" t="s">
        <v>499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268"/>
      <c r="O3" s="268"/>
      <c r="P3" s="268"/>
      <c r="Q3" s="269"/>
      <c r="R3" s="269"/>
      <c r="S3" s="709"/>
      <c r="T3" s="709"/>
      <c r="U3" s="709"/>
      <c r="V3" s="709"/>
      <c r="W3" s="709"/>
      <c r="X3" s="709"/>
      <c r="Y3" s="269"/>
      <c r="Z3" s="269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</row>
    <row r="4" spans="1:46" ht="12.75">
      <c r="A4" s="452"/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268"/>
      <c r="O4" s="268"/>
      <c r="P4" s="268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</row>
    <row r="5" spans="1:46" ht="12.75">
      <c r="A5" s="455"/>
      <c r="B5" s="456" t="s">
        <v>483</v>
      </c>
      <c r="C5" s="457"/>
      <c r="D5" s="457"/>
      <c r="E5" s="458"/>
      <c r="F5" s="458"/>
      <c r="G5" s="458"/>
      <c r="H5" s="458"/>
      <c r="I5" s="458"/>
      <c r="J5" s="458"/>
      <c r="K5" s="458"/>
      <c r="L5" s="458"/>
      <c r="M5" s="458"/>
      <c r="N5" s="307"/>
      <c r="O5" s="307"/>
      <c r="P5" s="307"/>
      <c r="Q5" s="274"/>
      <c r="R5" s="274"/>
      <c r="S5" s="274"/>
      <c r="T5" s="275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2"/>
      <c r="AR5" s="272"/>
      <c r="AS5" s="272"/>
      <c r="AT5" s="272"/>
    </row>
    <row r="6" spans="1:46" ht="12.75" customHeight="1">
      <c r="A6" s="455"/>
      <c r="B6" s="459"/>
      <c r="C6" s="697" t="s">
        <v>558</v>
      </c>
      <c r="D6" s="705"/>
      <c r="E6" s="705"/>
      <c r="F6" s="705"/>
      <c r="G6" s="705"/>
      <c r="H6" s="705"/>
      <c r="I6" s="705"/>
      <c r="J6" s="705"/>
      <c r="K6" s="705"/>
      <c r="L6" s="705"/>
      <c r="M6" s="706"/>
      <c r="N6" s="273" t="s">
        <v>559</v>
      </c>
      <c r="O6" s="277"/>
      <c r="P6" s="278"/>
      <c r="Q6" s="279"/>
      <c r="R6" s="279"/>
      <c r="S6" s="274"/>
      <c r="T6" s="280"/>
      <c r="U6" s="711"/>
      <c r="V6" s="703"/>
      <c r="W6" s="703"/>
      <c r="X6" s="703"/>
      <c r="Y6" s="703"/>
      <c r="Z6" s="703"/>
      <c r="AA6" s="703"/>
      <c r="AB6" s="703"/>
      <c r="AC6" s="703"/>
      <c r="AD6" s="703"/>
      <c r="AE6" s="703"/>
      <c r="AF6" s="711"/>
      <c r="AG6" s="703"/>
      <c r="AH6" s="703"/>
      <c r="AI6" s="703"/>
      <c r="AJ6" s="703"/>
      <c r="AK6" s="703"/>
      <c r="AL6" s="703"/>
      <c r="AM6" s="703"/>
      <c r="AN6" s="703"/>
      <c r="AO6" s="703"/>
      <c r="AP6" s="703"/>
      <c r="AQ6" s="272"/>
      <c r="AR6" s="272"/>
      <c r="AS6" s="272"/>
      <c r="AT6" s="272"/>
    </row>
    <row r="7" spans="1:46" ht="12.75" customHeight="1">
      <c r="A7" s="455"/>
      <c r="B7" s="459"/>
      <c r="C7" s="456"/>
      <c r="D7" s="697" t="s">
        <v>484</v>
      </c>
      <c r="E7" s="705"/>
      <c r="F7" s="705"/>
      <c r="G7" s="705"/>
      <c r="H7" s="705"/>
      <c r="I7" s="705"/>
      <c r="J7" s="706"/>
      <c r="K7" s="707" t="s">
        <v>542</v>
      </c>
      <c r="L7" s="707" t="s">
        <v>543</v>
      </c>
      <c r="M7" s="707" t="s">
        <v>544</v>
      </c>
      <c r="N7" s="283"/>
      <c r="O7" s="305" t="s">
        <v>485</v>
      </c>
      <c r="P7" s="305" t="s">
        <v>486</v>
      </c>
      <c r="Q7" s="279"/>
      <c r="R7" s="279"/>
      <c r="S7" s="274"/>
      <c r="T7" s="280"/>
      <c r="U7" s="275"/>
      <c r="V7" s="712"/>
      <c r="W7" s="703"/>
      <c r="X7" s="703"/>
      <c r="Y7" s="703"/>
      <c r="Z7" s="703"/>
      <c r="AA7" s="703"/>
      <c r="AB7" s="703"/>
      <c r="AC7" s="710"/>
      <c r="AD7" s="710"/>
      <c r="AE7" s="711"/>
      <c r="AF7" s="285"/>
      <c r="AG7" s="702"/>
      <c r="AH7" s="703"/>
      <c r="AI7" s="703"/>
      <c r="AJ7" s="703"/>
      <c r="AK7" s="703"/>
      <c r="AL7" s="703"/>
      <c r="AM7" s="703"/>
      <c r="AN7" s="703"/>
      <c r="AO7" s="703"/>
      <c r="AP7" s="710"/>
      <c r="AQ7" s="272"/>
      <c r="AR7" s="272"/>
      <c r="AS7" s="272"/>
      <c r="AT7" s="272"/>
    </row>
    <row r="8" spans="1:46" ht="61.5" customHeight="1">
      <c r="A8" s="460"/>
      <c r="B8" s="461"/>
      <c r="C8" s="462"/>
      <c r="D8" s="463"/>
      <c r="E8" s="464" t="s">
        <v>487</v>
      </c>
      <c r="F8" s="464" t="s">
        <v>488</v>
      </c>
      <c r="G8" s="464" t="s">
        <v>541</v>
      </c>
      <c r="H8" s="464" t="s">
        <v>489</v>
      </c>
      <c r="I8" s="464" t="s">
        <v>490</v>
      </c>
      <c r="J8" s="464" t="s">
        <v>545</v>
      </c>
      <c r="K8" s="708"/>
      <c r="L8" s="708"/>
      <c r="M8" s="708"/>
      <c r="N8" s="290"/>
      <c r="O8" s="291"/>
      <c r="P8" s="287"/>
      <c r="Q8" s="292"/>
      <c r="R8" s="292"/>
      <c r="S8" s="274"/>
      <c r="T8" s="280"/>
      <c r="U8" s="275"/>
      <c r="V8" s="285"/>
      <c r="W8" s="281"/>
      <c r="X8" s="286"/>
      <c r="Y8" s="286"/>
      <c r="Z8" s="286"/>
      <c r="AA8" s="281"/>
      <c r="AB8" s="281"/>
      <c r="AC8" s="710"/>
      <c r="AD8" s="710"/>
      <c r="AE8" s="710"/>
      <c r="AF8" s="285"/>
      <c r="AG8" s="280"/>
      <c r="AH8" s="281"/>
      <c r="AI8" s="281"/>
      <c r="AJ8" s="281"/>
      <c r="AK8" s="281"/>
      <c r="AL8" s="281"/>
      <c r="AM8" s="280"/>
      <c r="AN8" s="281"/>
      <c r="AO8" s="281"/>
      <c r="AP8" s="710"/>
      <c r="AQ8" s="272"/>
      <c r="AR8" s="272"/>
      <c r="AS8" s="272"/>
      <c r="AT8" s="272"/>
    </row>
    <row r="9" spans="1:46" ht="16.5" customHeight="1">
      <c r="A9" s="465"/>
      <c r="B9" s="466"/>
      <c r="C9" s="467">
        <v>1</v>
      </c>
      <c r="D9" s="466">
        <v>2</v>
      </c>
      <c r="E9" s="467">
        <v>3</v>
      </c>
      <c r="F9" s="466">
        <v>4</v>
      </c>
      <c r="G9" s="467">
        <v>5</v>
      </c>
      <c r="H9" s="466">
        <v>6</v>
      </c>
      <c r="I9" s="467">
        <v>7</v>
      </c>
      <c r="J9" s="466">
        <v>8</v>
      </c>
      <c r="K9" s="467">
        <v>9</v>
      </c>
      <c r="L9" s="466">
        <v>10</v>
      </c>
      <c r="M9" s="467">
        <v>11</v>
      </c>
      <c r="N9" s="300">
        <v>12</v>
      </c>
      <c r="O9" s="303">
        <v>13</v>
      </c>
      <c r="P9" s="301">
        <v>14</v>
      </c>
      <c r="Q9" s="292"/>
      <c r="R9" s="292"/>
      <c r="S9" s="274"/>
      <c r="T9" s="280"/>
      <c r="U9" s="275"/>
      <c r="V9" s="285"/>
      <c r="W9" s="281"/>
      <c r="X9" s="286"/>
      <c r="Y9" s="286"/>
      <c r="Z9" s="286"/>
      <c r="AA9" s="281"/>
      <c r="AB9" s="281"/>
      <c r="AC9" s="284"/>
      <c r="AD9" s="284"/>
      <c r="AE9" s="284"/>
      <c r="AF9" s="285"/>
      <c r="AG9" s="280"/>
      <c r="AH9" s="281"/>
      <c r="AI9" s="281"/>
      <c r="AJ9" s="281"/>
      <c r="AK9" s="281"/>
      <c r="AL9" s="281"/>
      <c r="AM9" s="280"/>
      <c r="AN9" s="281"/>
      <c r="AO9" s="281"/>
      <c r="AP9" s="284"/>
      <c r="AQ9" s="272"/>
      <c r="AR9" s="272"/>
      <c r="AS9" s="272"/>
      <c r="AT9" s="272"/>
    </row>
    <row r="10" spans="1:46" ht="12.75">
      <c r="A10" s="468">
        <v>2005</v>
      </c>
      <c r="B10" s="469">
        <v>-1124.8</v>
      </c>
      <c r="C10" s="470">
        <v>8587.1</v>
      </c>
      <c r="D10" s="470">
        <v>7388.8</v>
      </c>
      <c r="E10" s="470">
        <v>92.7</v>
      </c>
      <c r="F10" s="470">
        <v>1396.4</v>
      </c>
      <c r="G10" s="470">
        <v>128</v>
      </c>
      <c r="H10" s="470">
        <v>4063.8</v>
      </c>
      <c r="I10" s="470">
        <v>1659.3</v>
      </c>
      <c r="J10" s="470">
        <v>48.6</v>
      </c>
      <c r="K10" s="470">
        <v>700.8</v>
      </c>
      <c r="L10" s="470">
        <v>497.5</v>
      </c>
      <c r="M10" s="470">
        <v>460.4</v>
      </c>
      <c r="N10" s="313">
        <v>9711.9</v>
      </c>
      <c r="O10" s="313">
        <v>8667.3</v>
      </c>
      <c r="P10" s="313">
        <v>1044.6</v>
      </c>
      <c r="Q10" s="293"/>
      <c r="R10" s="293"/>
      <c r="S10" s="274"/>
      <c r="T10" s="294"/>
      <c r="U10" s="294"/>
      <c r="V10" s="294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72"/>
      <c r="AR10" s="272"/>
      <c r="AS10" s="272"/>
      <c r="AT10" s="272"/>
    </row>
    <row r="11" spans="1:46" ht="12.75">
      <c r="A11" s="468">
        <v>2006</v>
      </c>
      <c r="B11" s="471">
        <v>-1051.5</v>
      </c>
      <c r="C11" s="472">
        <v>9691.9</v>
      </c>
      <c r="D11" s="472">
        <v>7842.8</v>
      </c>
      <c r="E11" s="472">
        <v>85.8</v>
      </c>
      <c r="F11" s="472">
        <v>1568.7</v>
      </c>
      <c r="G11" s="472">
        <v>161.3</v>
      </c>
      <c r="H11" s="472">
        <v>4264.1</v>
      </c>
      <c r="I11" s="472">
        <v>1730.9</v>
      </c>
      <c r="J11" s="472">
        <v>32</v>
      </c>
      <c r="K11" s="472">
        <v>647</v>
      </c>
      <c r="L11" s="472">
        <v>1202</v>
      </c>
      <c r="M11" s="472">
        <v>677.8</v>
      </c>
      <c r="N11" s="314">
        <v>10743.4</v>
      </c>
      <c r="O11" s="314">
        <v>9388.9</v>
      </c>
      <c r="P11" s="314">
        <v>1354.4844984398856</v>
      </c>
      <c r="Q11" s="293"/>
      <c r="R11" s="293"/>
      <c r="S11" s="274"/>
      <c r="T11" s="294"/>
      <c r="U11" s="294"/>
      <c r="V11" s="294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72"/>
      <c r="AR11" s="272"/>
      <c r="AS11" s="272"/>
      <c r="AT11" s="272"/>
    </row>
    <row r="12" spans="1:46" ht="12.75">
      <c r="A12" s="468">
        <v>2007</v>
      </c>
      <c r="B12" s="471">
        <v>-780.9832038770497</v>
      </c>
      <c r="C12" s="472">
        <v>10695.744539600344</v>
      </c>
      <c r="D12" s="472">
        <v>8571.957777335192</v>
      </c>
      <c r="E12" s="472">
        <v>109.84863572993427</v>
      </c>
      <c r="F12" s="472">
        <v>1739.9057292703976</v>
      </c>
      <c r="G12" s="472">
        <v>189</v>
      </c>
      <c r="H12" s="472">
        <v>4513.626103697802</v>
      </c>
      <c r="I12" s="472">
        <v>1981.3815309035383</v>
      </c>
      <c r="J12" s="472">
        <v>38.3</v>
      </c>
      <c r="K12" s="472">
        <v>781.6</v>
      </c>
      <c r="L12" s="472">
        <v>1342.1</v>
      </c>
      <c r="M12" s="472">
        <v>847.4</v>
      </c>
      <c r="N12" s="314">
        <v>11476.727743477395</v>
      </c>
      <c r="O12" s="314">
        <v>9857.146650733586</v>
      </c>
      <c r="P12" s="314">
        <v>1620.9652791608576</v>
      </c>
      <c r="Q12" s="293"/>
      <c r="R12" s="293"/>
      <c r="S12" s="274"/>
      <c r="T12" s="294"/>
      <c r="U12" s="294"/>
      <c r="V12" s="294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72"/>
      <c r="AR12" s="272"/>
      <c r="AS12" s="272"/>
      <c r="AT12" s="272"/>
    </row>
    <row r="13" spans="1:46" ht="12.75">
      <c r="A13" s="473">
        <v>2008</v>
      </c>
      <c r="B13" s="474">
        <v>-703.8</v>
      </c>
      <c r="C13" s="475">
        <v>11352.3</v>
      </c>
      <c r="D13" s="475">
        <v>9022.1</v>
      </c>
      <c r="E13" s="475">
        <v>119.5</v>
      </c>
      <c r="F13" s="475">
        <v>2121.1</v>
      </c>
      <c r="G13" s="475">
        <v>206</v>
      </c>
      <c r="H13" s="475">
        <v>4633.9</v>
      </c>
      <c r="I13" s="475">
        <v>1905.3</v>
      </c>
      <c r="J13" s="475">
        <v>36.3</v>
      </c>
      <c r="K13" s="475">
        <v>873.9</v>
      </c>
      <c r="L13" s="475">
        <v>1455.6</v>
      </c>
      <c r="M13" s="475">
        <v>837.3</v>
      </c>
      <c r="N13" s="315">
        <v>12056.1</v>
      </c>
      <c r="O13" s="315">
        <v>10449.4</v>
      </c>
      <c r="P13" s="315">
        <v>1606.7</v>
      </c>
      <c r="Q13" s="295"/>
      <c r="R13" s="295"/>
      <c r="S13" s="274"/>
      <c r="T13" s="296"/>
      <c r="U13" s="296"/>
      <c r="V13" s="296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72"/>
      <c r="AR13" s="272"/>
      <c r="AS13" s="272"/>
      <c r="AT13" s="272"/>
    </row>
    <row r="14" spans="1:33" ht="12.75" hidden="1" outlineLevel="1">
      <c r="A14" s="468" t="s">
        <v>171</v>
      </c>
      <c r="B14" s="471">
        <v>92.9</v>
      </c>
      <c r="C14" s="472">
        <v>2159.1</v>
      </c>
      <c r="D14" s="472">
        <v>1882.3</v>
      </c>
      <c r="E14" s="472">
        <v>99.8</v>
      </c>
      <c r="F14" s="472">
        <v>405.8</v>
      </c>
      <c r="G14" s="472">
        <v>50.6</v>
      </c>
      <c r="H14" s="472">
        <v>949.6</v>
      </c>
      <c r="I14" s="472">
        <v>355</v>
      </c>
      <c r="J14" s="472">
        <v>21.5</v>
      </c>
      <c r="K14" s="472">
        <v>158.8</v>
      </c>
      <c r="L14" s="472">
        <v>118</v>
      </c>
      <c r="M14" s="472">
        <v>114.3</v>
      </c>
      <c r="N14" s="314">
        <v>2066.2</v>
      </c>
      <c r="O14" s="314">
        <v>1984.9</v>
      </c>
      <c r="P14" s="314">
        <v>81.3</v>
      </c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72"/>
      <c r="AB14" s="272"/>
      <c r="AC14" s="272"/>
      <c r="AD14" s="272"/>
      <c r="AE14" s="272"/>
      <c r="AF14" s="272"/>
      <c r="AG14" s="272"/>
    </row>
    <row r="15" spans="1:33" ht="12.75" hidden="1" outlineLevel="1">
      <c r="A15" s="468" t="s">
        <v>172</v>
      </c>
      <c r="B15" s="471">
        <v>-38.1</v>
      </c>
      <c r="C15" s="472">
        <v>4198.4</v>
      </c>
      <c r="D15" s="472">
        <v>3700.6</v>
      </c>
      <c r="E15" s="472">
        <v>50.5</v>
      </c>
      <c r="F15" s="472">
        <v>850.9</v>
      </c>
      <c r="G15" s="472">
        <v>78.6</v>
      </c>
      <c r="H15" s="472">
        <v>1945.1</v>
      </c>
      <c r="I15" s="472">
        <v>741.7</v>
      </c>
      <c r="J15" s="472">
        <v>33.8</v>
      </c>
      <c r="K15" s="472">
        <v>319.8</v>
      </c>
      <c r="L15" s="472">
        <v>178</v>
      </c>
      <c r="M15" s="472">
        <v>166.5</v>
      </c>
      <c r="N15" s="314">
        <v>4236.5</v>
      </c>
      <c r="O15" s="314">
        <v>3961.3</v>
      </c>
      <c r="P15" s="314">
        <v>275.2</v>
      </c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72"/>
      <c r="AB15" s="272"/>
      <c r="AC15" s="272"/>
      <c r="AD15" s="272"/>
      <c r="AE15" s="272"/>
      <c r="AF15" s="272"/>
      <c r="AG15" s="272"/>
    </row>
    <row r="16" spans="1:33" ht="12.75" hidden="1" outlineLevel="1">
      <c r="A16" s="468" t="s">
        <v>173</v>
      </c>
      <c r="B16" s="471">
        <v>-269.1</v>
      </c>
      <c r="C16" s="472">
        <v>6261.7</v>
      </c>
      <c r="D16" s="472">
        <v>5418.3</v>
      </c>
      <c r="E16" s="472">
        <v>75.2</v>
      </c>
      <c r="F16" s="472">
        <v>1122</v>
      </c>
      <c r="G16" s="472">
        <v>103.1</v>
      </c>
      <c r="H16" s="472">
        <v>2891.4</v>
      </c>
      <c r="I16" s="472">
        <v>1185.1</v>
      </c>
      <c r="J16" s="472">
        <v>41.5</v>
      </c>
      <c r="K16" s="472">
        <v>499.8</v>
      </c>
      <c r="L16" s="472">
        <v>343.5</v>
      </c>
      <c r="M16" s="472">
        <v>327.4</v>
      </c>
      <c r="N16" s="314">
        <v>6530.8</v>
      </c>
      <c r="O16" s="314">
        <v>6024.8</v>
      </c>
      <c r="P16" s="314">
        <v>506</v>
      </c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72"/>
      <c r="AB16" s="272"/>
      <c r="AC16" s="272"/>
      <c r="AD16" s="272"/>
      <c r="AE16" s="272"/>
      <c r="AF16" s="272"/>
      <c r="AG16" s="272"/>
    </row>
    <row r="17" spans="1:33" ht="12.75" hidden="1" outlineLevel="1">
      <c r="A17" s="468" t="s">
        <v>174</v>
      </c>
      <c r="B17" s="471">
        <v>-1124.8</v>
      </c>
      <c r="C17" s="472">
        <v>8587.1</v>
      </c>
      <c r="D17" s="472">
        <v>7388.8</v>
      </c>
      <c r="E17" s="472">
        <v>92.7</v>
      </c>
      <c r="F17" s="472">
        <v>1396.4</v>
      </c>
      <c r="G17" s="472">
        <v>128</v>
      </c>
      <c r="H17" s="472">
        <v>4063.8</v>
      </c>
      <c r="I17" s="472">
        <v>1659.3</v>
      </c>
      <c r="J17" s="472">
        <v>48.6</v>
      </c>
      <c r="K17" s="472">
        <v>700.8</v>
      </c>
      <c r="L17" s="472">
        <v>497.5</v>
      </c>
      <c r="M17" s="472">
        <v>460.4</v>
      </c>
      <c r="N17" s="314">
        <v>9711.9</v>
      </c>
      <c r="O17" s="314">
        <v>8667.3</v>
      </c>
      <c r="P17" s="314">
        <v>1044.6</v>
      </c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72"/>
      <c r="AB17" s="272"/>
      <c r="AC17" s="272"/>
      <c r="AD17" s="272"/>
      <c r="AE17" s="272"/>
      <c r="AF17" s="272"/>
      <c r="AG17" s="272"/>
    </row>
    <row r="18" spans="1:33" ht="12.75" hidden="1" outlineLevel="1">
      <c r="A18" s="468" t="s">
        <v>175</v>
      </c>
      <c r="B18" s="471">
        <v>5.2</v>
      </c>
      <c r="C18" s="472">
        <v>2384.2</v>
      </c>
      <c r="D18" s="472">
        <v>2024.5</v>
      </c>
      <c r="E18" s="472">
        <v>9.9</v>
      </c>
      <c r="F18" s="472">
        <v>536.7</v>
      </c>
      <c r="G18" s="472">
        <v>39.1</v>
      </c>
      <c r="H18" s="472">
        <v>965.4</v>
      </c>
      <c r="I18" s="472">
        <v>464.7</v>
      </c>
      <c r="J18" s="472">
        <v>8.7</v>
      </c>
      <c r="K18" s="472">
        <v>172.8</v>
      </c>
      <c r="L18" s="472">
        <v>187</v>
      </c>
      <c r="M18" s="472">
        <v>182</v>
      </c>
      <c r="N18" s="314">
        <v>2379</v>
      </c>
      <c r="O18" s="314">
        <v>2224.9</v>
      </c>
      <c r="P18" s="314">
        <v>154.1</v>
      </c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72"/>
      <c r="AB18" s="272"/>
      <c r="AC18" s="272"/>
      <c r="AD18" s="272"/>
      <c r="AE18" s="272"/>
      <c r="AF18" s="272"/>
      <c r="AG18" s="272"/>
    </row>
    <row r="19" spans="1:33" ht="12.75" hidden="1" outlineLevel="1">
      <c r="A19" s="468" t="s">
        <v>176</v>
      </c>
      <c r="B19" s="471">
        <v>-340.1</v>
      </c>
      <c r="C19" s="472">
        <v>4582</v>
      </c>
      <c r="D19" s="472">
        <v>3763.7</v>
      </c>
      <c r="E19" s="472">
        <v>-18.5</v>
      </c>
      <c r="F19" s="472">
        <v>903.6</v>
      </c>
      <c r="G19" s="472">
        <v>83.5</v>
      </c>
      <c r="H19" s="472">
        <v>1968.7</v>
      </c>
      <c r="I19" s="472">
        <v>809.8</v>
      </c>
      <c r="J19" s="472">
        <v>16.6</v>
      </c>
      <c r="K19" s="472">
        <v>372.9</v>
      </c>
      <c r="L19" s="472">
        <v>445.3</v>
      </c>
      <c r="M19" s="472">
        <v>291.2</v>
      </c>
      <c r="N19" s="314">
        <v>4922.1</v>
      </c>
      <c r="O19" s="314">
        <v>4446.4</v>
      </c>
      <c r="P19" s="314">
        <v>475.7</v>
      </c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72"/>
      <c r="AB19" s="272"/>
      <c r="AC19" s="272"/>
      <c r="AD19" s="272"/>
      <c r="AE19" s="272"/>
      <c r="AF19" s="272"/>
      <c r="AG19" s="272"/>
    </row>
    <row r="20" spans="1:33" ht="12.75" hidden="1" outlineLevel="1">
      <c r="A20" s="468" t="s">
        <v>177</v>
      </c>
      <c r="B20" s="471">
        <v>-170.4</v>
      </c>
      <c r="C20" s="472">
        <v>7042.6</v>
      </c>
      <c r="D20" s="472">
        <v>5684</v>
      </c>
      <c r="E20" s="472">
        <v>-1.7</v>
      </c>
      <c r="F20" s="472">
        <v>1208.9</v>
      </c>
      <c r="G20" s="472">
        <v>114.5</v>
      </c>
      <c r="H20" s="472">
        <v>3077.9</v>
      </c>
      <c r="I20" s="472">
        <v>1260.1</v>
      </c>
      <c r="J20" s="472">
        <v>24.3</v>
      </c>
      <c r="K20" s="472">
        <v>506.4</v>
      </c>
      <c r="L20" s="472">
        <v>852.2</v>
      </c>
      <c r="M20" s="472">
        <v>380</v>
      </c>
      <c r="N20" s="314">
        <v>7213</v>
      </c>
      <c r="O20" s="314">
        <v>6452.8</v>
      </c>
      <c r="P20" s="314">
        <v>760.2</v>
      </c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72"/>
      <c r="AB20" s="272"/>
      <c r="AC20" s="272"/>
      <c r="AD20" s="272"/>
      <c r="AE20" s="272"/>
      <c r="AF20" s="272"/>
      <c r="AG20" s="272"/>
    </row>
    <row r="21" spans="1:33" ht="12.75" hidden="1" outlineLevel="1">
      <c r="A21" s="468" t="s">
        <v>178</v>
      </c>
      <c r="B21" s="471">
        <v>-1051.5</v>
      </c>
      <c r="C21" s="472">
        <v>9691.9</v>
      </c>
      <c r="D21" s="472">
        <v>7842.8</v>
      </c>
      <c r="E21" s="472">
        <v>85.8</v>
      </c>
      <c r="F21" s="472">
        <v>1568.7</v>
      </c>
      <c r="G21" s="472">
        <v>161.3</v>
      </c>
      <c r="H21" s="472">
        <v>4264.1</v>
      </c>
      <c r="I21" s="472">
        <v>1730.9</v>
      </c>
      <c r="J21" s="472">
        <v>32</v>
      </c>
      <c r="K21" s="472">
        <v>647</v>
      </c>
      <c r="L21" s="472">
        <v>1202</v>
      </c>
      <c r="M21" s="472">
        <v>677.8</v>
      </c>
      <c r="N21" s="314">
        <v>10743.4</v>
      </c>
      <c r="O21" s="314">
        <v>9388.9</v>
      </c>
      <c r="P21" s="316">
        <v>1354.4844984398856</v>
      </c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72"/>
      <c r="AB21" s="272"/>
      <c r="AC21" s="272"/>
      <c r="AD21" s="272"/>
      <c r="AE21" s="272"/>
      <c r="AF21" s="272"/>
      <c r="AG21" s="272"/>
    </row>
    <row r="22" spans="1:33" ht="12.75" hidden="1" outlineLevel="1">
      <c r="A22" s="468" t="s">
        <v>179</v>
      </c>
      <c r="B22" s="471">
        <v>-394.6</v>
      </c>
      <c r="C22" s="472">
        <v>2331.3</v>
      </c>
      <c r="D22" s="472">
        <v>1898.5</v>
      </c>
      <c r="E22" s="472">
        <v>-7.1</v>
      </c>
      <c r="F22" s="472">
        <v>447.8</v>
      </c>
      <c r="G22" s="472">
        <v>58.2</v>
      </c>
      <c r="H22" s="472">
        <v>984.5</v>
      </c>
      <c r="I22" s="472">
        <v>407.7</v>
      </c>
      <c r="J22" s="472">
        <v>7.4</v>
      </c>
      <c r="K22" s="472">
        <v>141.1</v>
      </c>
      <c r="L22" s="472">
        <v>291.7</v>
      </c>
      <c r="M22" s="472">
        <v>281</v>
      </c>
      <c r="N22" s="314">
        <v>2726</v>
      </c>
      <c r="O22" s="314">
        <v>2525.5</v>
      </c>
      <c r="P22" s="314">
        <v>200.5</v>
      </c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72"/>
      <c r="AB22" s="272"/>
      <c r="AC22" s="272"/>
      <c r="AD22" s="272"/>
      <c r="AE22" s="272"/>
      <c r="AF22" s="272"/>
      <c r="AG22" s="272"/>
    </row>
    <row r="23" spans="1:33" ht="12.75" hidden="1" outlineLevel="1">
      <c r="A23" s="468" t="s">
        <v>180</v>
      </c>
      <c r="B23" s="471">
        <v>-365.1</v>
      </c>
      <c r="C23" s="472">
        <v>4841.2</v>
      </c>
      <c r="D23" s="472">
        <v>4082</v>
      </c>
      <c r="E23" s="472">
        <v>-17.8</v>
      </c>
      <c r="F23" s="472">
        <v>1019.4</v>
      </c>
      <c r="G23" s="472">
        <v>102</v>
      </c>
      <c r="H23" s="472">
        <v>2096.5</v>
      </c>
      <c r="I23" s="472">
        <v>865.3</v>
      </c>
      <c r="J23" s="472">
        <v>16.6</v>
      </c>
      <c r="K23" s="472">
        <v>334.1</v>
      </c>
      <c r="L23" s="472">
        <v>425.1</v>
      </c>
      <c r="M23" s="472">
        <v>404.9</v>
      </c>
      <c r="N23" s="314">
        <v>5206.3</v>
      </c>
      <c r="O23" s="314">
        <v>4710.1</v>
      </c>
      <c r="P23" s="316">
        <v>496.1694217619332</v>
      </c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72"/>
      <c r="AB23" s="272"/>
      <c r="AC23" s="272"/>
      <c r="AD23" s="272"/>
      <c r="AE23" s="272"/>
      <c r="AF23" s="272"/>
      <c r="AG23" s="272"/>
    </row>
    <row r="24" spans="1:33" ht="12.75" hidden="1" outlineLevel="1">
      <c r="A24" s="468" t="s">
        <v>181</v>
      </c>
      <c r="B24" s="471">
        <v>-20.397663148111267</v>
      </c>
      <c r="C24" s="472">
        <v>7586.304189072562</v>
      </c>
      <c r="D24" s="472">
        <v>6065.710681803093</v>
      </c>
      <c r="E24" s="472">
        <v>10.349863904932617</v>
      </c>
      <c r="F24" s="472">
        <v>1380.6645422558588</v>
      </c>
      <c r="G24" s="472">
        <v>148</v>
      </c>
      <c r="H24" s="472">
        <v>3140.97789285003</v>
      </c>
      <c r="I24" s="472">
        <v>1359.8320387704973</v>
      </c>
      <c r="J24" s="472">
        <v>25.9</v>
      </c>
      <c r="K24" s="472">
        <v>529.3</v>
      </c>
      <c r="L24" s="472">
        <v>991.3</v>
      </c>
      <c r="M24" s="472">
        <v>482.8</v>
      </c>
      <c r="N24" s="314">
        <v>7606.701852220673</v>
      </c>
      <c r="O24" s="314">
        <v>6783.904268737967</v>
      </c>
      <c r="P24" s="316">
        <v>825.804952532696</v>
      </c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72"/>
      <c r="AB24" s="272"/>
      <c r="AC24" s="272"/>
      <c r="AD24" s="272"/>
      <c r="AE24" s="272"/>
      <c r="AF24" s="272"/>
      <c r="AG24" s="272"/>
    </row>
    <row r="25" spans="1:33" ht="12.75" collapsed="1">
      <c r="A25" s="468" t="s">
        <v>29</v>
      </c>
      <c r="B25" s="471">
        <v>-780.9832038770497</v>
      </c>
      <c r="C25" s="472">
        <v>10695.744539600344</v>
      </c>
      <c r="D25" s="472">
        <v>8571.957777335192</v>
      </c>
      <c r="E25" s="472">
        <v>109.84863572993427</v>
      </c>
      <c r="F25" s="472">
        <v>1739.9057292703976</v>
      </c>
      <c r="G25" s="472">
        <v>189</v>
      </c>
      <c r="H25" s="472">
        <v>4513.626103697802</v>
      </c>
      <c r="I25" s="472">
        <v>1981.3815309035383</v>
      </c>
      <c r="J25" s="472">
        <v>38.3</v>
      </c>
      <c r="K25" s="472">
        <v>781.6</v>
      </c>
      <c r="L25" s="472">
        <v>1342.1</v>
      </c>
      <c r="M25" s="472">
        <v>847.4</v>
      </c>
      <c r="N25" s="314">
        <v>11476.727743477395</v>
      </c>
      <c r="O25" s="314">
        <v>9857.146650733586</v>
      </c>
      <c r="P25" s="314">
        <v>1620.9652791608576</v>
      </c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72"/>
      <c r="AB25" s="272"/>
      <c r="AC25" s="272"/>
      <c r="AD25" s="272"/>
      <c r="AE25" s="272"/>
      <c r="AF25" s="272"/>
      <c r="AG25" s="272"/>
    </row>
    <row r="26" spans="1:33" ht="12.75">
      <c r="A26" s="468" t="s">
        <v>30</v>
      </c>
      <c r="B26" s="471">
        <v>113.7</v>
      </c>
      <c r="C26" s="472">
        <v>2687.6</v>
      </c>
      <c r="D26" s="472">
        <v>2209.6</v>
      </c>
      <c r="E26" s="472">
        <v>-1.1</v>
      </c>
      <c r="F26" s="472">
        <v>645.5</v>
      </c>
      <c r="G26" s="472">
        <v>58.3</v>
      </c>
      <c r="H26" s="472">
        <v>930.4</v>
      </c>
      <c r="I26" s="472">
        <v>566.6</v>
      </c>
      <c r="J26" s="472">
        <v>9.9</v>
      </c>
      <c r="K26" s="472">
        <v>164</v>
      </c>
      <c r="L26" s="472">
        <v>314</v>
      </c>
      <c r="M26" s="472">
        <v>310.1</v>
      </c>
      <c r="N26" s="314">
        <v>2573.9</v>
      </c>
      <c r="O26" s="314">
        <v>2437.4</v>
      </c>
      <c r="P26" s="314">
        <v>136.5</v>
      </c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72"/>
      <c r="AB26" s="272"/>
      <c r="AC26" s="272"/>
      <c r="AD26" s="272"/>
      <c r="AE26" s="272"/>
      <c r="AF26" s="272"/>
      <c r="AG26" s="272"/>
    </row>
    <row r="27" spans="1:33" ht="12.75">
      <c r="A27" s="468" t="s">
        <v>31</v>
      </c>
      <c r="B27" s="471">
        <v>-136.5</v>
      </c>
      <c r="C27" s="472">
        <v>5185.2</v>
      </c>
      <c r="D27" s="472">
        <v>4269.8</v>
      </c>
      <c r="E27" s="472">
        <v>-26.2</v>
      </c>
      <c r="F27" s="472">
        <v>1120.2</v>
      </c>
      <c r="G27" s="472">
        <v>105.3</v>
      </c>
      <c r="H27" s="472">
        <v>2099.3</v>
      </c>
      <c r="I27" s="472">
        <v>951.7</v>
      </c>
      <c r="J27" s="472">
        <v>19.5</v>
      </c>
      <c r="K27" s="472">
        <v>366.3</v>
      </c>
      <c r="L27" s="472">
        <v>548.9</v>
      </c>
      <c r="M27" s="472">
        <v>537.9</v>
      </c>
      <c r="N27" s="314">
        <v>5321.7</v>
      </c>
      <c r="O27" s="314">
        <v>4890.1</v>
      </c>
      <c r="P27" s="314">
        <v>431.6</v>
      </c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72"/>
      <c r="AB27" s="272"/>
      <c r="AC27" s="272"/>
      <c r="AD27" s="272"/>
      <c r="AE27" s="272"/>
      <c r="AF27" s="272"/>
      <c r="AG27" s="272"/>
    </row>
    <row r="28" spans="1:33" ht="12.75">
      <c r="A28" s="468" t="s">
        <v>32</v>
      </c>
      <c r="B28" s="471">
        <v>142.7</v>
      </c>
      <c r="C28" s="472">
        <v>8029.6</v>
      </c>
      <c r="D28" s="472">
        <v>6466.2</v>
      </c>
      <c r="E28" s="472">
        <v>3.3</v>
      </c>
      <c r="F28" s="472">
        <v>1646.4</v>
      </c>
      <c r="G28" s="472">
        <v>154</v>
      </c>
      <c r="H28" s="472">
        <v>3239.7</v>
      </c>
      <c r="I28" s="472">
        <v>1397.5</v>
      </c>
      <c r="J28" s="472">
        <v>25.3</v>
      </c>
      <c r="K28" s="472">
        <v>582.1</v>
      </c>
      <c r="L28" s="472">
        <v>978.9</v>
      </c>
      <c r="M28" s="472">
        <v>659.1</v>
      </c>
      <c r="N28" s="314">
        <v>7886.9</v>
      </c>
      <c r="O28" s="314">
        <v>7710.1</v>
      </c>
      <c r="P28" s="316">
        <v>776.8</v>
      </c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72"/>
      <c r="AB28" s="272"/>
      <c r="AC28" s="272"/>
      <c r="AD28" s="272"/>
      <c r="AE28" s="272"/>
      <c r="AF28" s="272"/>
      <c r="AG28" s="272"/>
    </row>
    <row r="29" spans="1:26" s="272" customFormat="1" ht="12.75">
      <c r="A29" s="473" t="s">
        <v>33</v>
      </c>
      <c r="B29" s="474">
        <v>-703.8</v>
      </c>
      <c r="C29" s="475">
        <v>11352.3</v>
      </c>
      <c r="D29" s="475">
        <v>9022.1</v>
      </c>
      <c r="E29" s="475">
        <v>119.5</v>
      </c>
      <c r="F29" s="475">
        <v>2121.1</v>
      </c>
      <c r="G29" s="475">
        <v>206</v>
      </c>
      <c r="H29" s="475">
        <v>4633.9</v>
      </c>
      <c r="I29" s="475">
        <v>1905.3</v>
      </c>
      <c r="J29" s="475">
        <v>36.3</v>
      </c>
      <c r="K29" s="475">
        <v>873.9</v>
      </c>
      <c r="L29" s="475">
        <v>1455.6</v>
      </c>
      <c r="M29" s="475">
        <v>837.3</v>
      </c>
      <c r="N29" s="315">
        <v>12056.1</v>
      </c>
      <c r="O29" s="315">
        <v>10449.4</v>
      </c>
      <c r="P29" s="315">
        <v>1606.7</v>
      </c>
      <c r="Q29" s="294"/>
      <c r="R29" s="294"/>
      <c r="S29" s="294"/>
      <c r="T29" s="294"/>
      <c r="U29" s="294"/>
      <c r="V29" s="294"/>
      <c r="W29" s="294"/>
      <c r="X29" s="294"/>
      <c r="Y29" s="294"/>
      <c r="Z29" s="294"/>
    </row>
    <row r="30" spans="1:33" ht="12.75" hidden="1" outlineLevel="1">
      <c r="A30" s="468" t="s">
        <v>519</v>
      </c>
      <c r="B30" s="476">
        <v>143</v>
      </c>
      <c r="C30" s="477">
        <v>818</v>
      </c>
      <c r="D30" s="477">
        <v>775.8</v>
      </c>
      <c r="E30" s="477">
        <v>43.4</v>
      </c>
      <c r="F30" s="477">
        <v>47.8</v>
      </c>
      <c r="G30" s="477">
        <v>30.1</v>
      </c>
      <c r="H30" s="477">
        <v>484.2</v>
      </c>
      <c r="I30" s="477">
        <v>157.7</v>
      </c>
      <c r="J30" s="477">
        <v>12.6</v>
      </c>
      <c r="K30" s="477">
        <v>39.2</v>
      </c>
      <c r="L30" s="477">
        <v>3</v>
      </c>
      <c r="M30" s="477">
        <v>2.7</v>
      </c>
      <c r="N30" s="316">
        <v>675</v>
      </c>
      <c r="O30" s="316">
        <v>633.4</v>
      </c>
      <c r="P30" s="316">
        <v>41.6</v>
      </c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72"/>
      <c r="AB30" s="272"/>
      <c r="AC30" s="272"/>
      <c r="AD30" s="272"/>
      <c r="AE30" s="272"/>
      <c r="AF30" s="272"/>
      <c r="AG30" s="272"/>
    </row>
    <row r="31" spans="1:33" ht="12.75" hidden="1" outlineLevel="1">
      <c r="A31" s="468" t="s">
        <v>520</v>
      </c>
      <c r="B31" s="476">
        <v>-36.8</v>
      </c>
      <c r="C31" s="477">
        <v>1320.7</v>
      </c>
      <c r="D31" s="477">
        <v>1140.8</v>
      </c>
      <c r="E31" s="477">
        <v>9.3</v>
      </c>
      <c r="F31" s="477">
        <v>98.1</v>
      </c>
      <c r="G31" s="477">
        <v>41</v>
      </c>
      <c r="H31" s="477">
        <v>719.9</v>
      </c>
      <c r="I31" s="477">
        <v>252.6</v>
      </c>
      <c r="J31" s="477">
        <v>19.9</v>
      </c>
      <c r="K31" s="477">
        <v>70.8</v>
      </c>
      <c r="L31" s="477">
        <v>109.1</v>
      </c>
      <c r="M31" s="477">
        <v>107.1</v>
      </c>
      <c r="N31" s="316">
        <v>1357.5</v>
      </c>
      <c r="O31" s="316">
        <v>1289.1</v>
      </c>
      <c r="P31" s="316">
        <v>68.4</v>
      </c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72"/>
      <c r="AB31" s="272"/>
      <c r="AC31" s="272"/>
      <c r="AD31" s="272"/>
      <c r="AE31" s="272"/>
      <c r="AF31" s="272"/>
      <c r="AG31" s="272"/>
    </row>
    <row r="32" spans="1:33" ht="12.75" hidden="1" outlineLevel="1">
      <c r="A32" s="468" t="s">
        <v>521</v>
      </c>
      <c r="B32" s="476">
        <v>92.9</v>
      </c>
      <c r="C32" s="477">
        <v>2159.1</v>
      </c>
      <c r="D32" s="477">
        <v>1882.3</v>
      </c>
      <c r="E32" s="477">
        <v>99.8</v>
      </c>
      <c r="F32" s="477">
        <v>405.8</v>
      </c>
      <c r="G32" s="477">
        <v>50.6</v>
      </c>
      <c r="H32" s="477">
        <v>949.6</v>
      </c>
      <c r="I32" s="477">
        <v>355</v>
      </c>
      <c r="J32" s="477">
        <v>21.5</v>
      </c>
      <c r="K32" s="477">
        <v>158.8</v>
      </c>
      <c r="L32" s="477">
        <v>118</v>
      </c>
      <c r="M32" s="477">
        <v>114.3</v>
      </c>
      <c r="N32" s="316">
        <v>2066.2</v>
      </c>
      <c r="O32" s="316">
        <v>1984.9</v>
      </c>
      <c r="P32" s="316">
        <v>81.3</v>
      </c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72"/>
      <c r="AB32" s="272"/>
      <c r="AC32" s="272"/>
      <c r="AD32" s="272"/>
      <c r="AE32" s="272"/>
      <c r="AF32" s="272"/>
      <c r="AG32" s="272"/>
    </row>
    <row r="33" spans="1:33" ht="12.75" hidden="1" outlineLevel="1">
      <c r="A33" s="468" t="s">
        <v>522</v>
      </c>
      <c r="B33" s="476">
        <v>212.1</v>
      </c>
      <c r="C33" s="477">
        <v>3008.3</v>
      </c>
      <c r="D33" s="477">
        <v>2682</v>
      </c>
      <c r="E33" s="477">
        <v>71.9</v>
      </c>
      <c r="F33" s="477">
        <v>692.8</v>
      </c>
      <c r="G33" s="477">
        <v>63.6</v>
      </c>
      <c r="H33" s="477">
        <v>1342.9</v>
      </c>
      <c r="I33" s="477">
        <v>483.3</v>
      </c>
      <c r="J33" s="477">
        <v>27.5</v>
      </c>
      <c r="K33" s="477">
        <v>200.4</v>
      </c>
      <c r="L33" s="477">
        <v>125.8</v>
      </c>
      <c r="M33" s="477">
        <v>118.6</v>
      </c>
      <c r="N33" s="316">
        <v>2796.2</v>
      </c>
      <c r="O33" s="316">
        <v>2679</v>
      </c>
      <c r="P33" s="316">
        <v>117.2</v>
      </c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72"/>
      <c r="AB33" s="272"/>
      <c r="AC33" s="272"/>
      <c r="AD33" s="272"/>
      <c r="AE33" s="272"/>
      <c r="AF33" s="272"/>
      <c r="AG33" s="272"/>
    </row>
    <row r="34" spans="1:33" ht="12.75" hidden="1" outlineLevel="1">
      <c r="A34" s="468" t="s">
        <v>271</v>
      </c>
      <c r="B34" s="476">
        <v>-128</v>
      </c>
      <c r="C34" s="477">
        <v>3500.6</v>
      </c>
      <c r="D34" s="477">
        <v>3078</v>
      </c>
      <c r="E34" s="477">
        <v>-18.1</v>
      </c>
      <c r="F34" s="477">
        <v>718.7</v>
      </c>
      <c r="G34" s="477">
        <v>71.1</v>
      </c>
      <c r="H34" s="477">
        <v>1668.4</v>
      </c>
      <c r="I34" s="477">
        <v>605.7</v>
      </c>
      <c r="J34" s="477">
        <v>32.2</v>
      </c>
      <c r="K34" s="477">
        <v>259.9</v>
      </c>
      <c r="L34" s="477">
        <v>162.7</v>
      </c>
      <c r="M34" s="477">
        <v>153.6</v>
      </c>
      <c r="N34" s="316">
        <v>3628.6</v>
      </c>
      <c r="O34" s="316">
        <v>3413.7</v>
      </c>
      <c r="P34" s="316">
        <v>214.9</v>
      </c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72"/>
      <c r="AB34" s="272"/>
      <c r="AC34" s="272"/>
      <c r="AD34" s="272"/>
      <c r="AE34" s="272"/>
      <c r="AF34" s="272"/>
      <c r="AG34" s="272"/>
    </row>
    <row r="35" spans="1:33" ht="12.75" hidden="1" outlineLevel="1">
      <c r="A35" s="468" t="s">
        <v>272</v>
      </c>
      <c r="B35" s="476">
        <v>-38.1</v>
      </c>
      <c r="C35" s="477">
        <v>4198.4</v>
      </c>
      <c r="D35" s="477">
        <v>3700.6</v>
      </c>
      <c r="E35" s="477">
        <v>50.5</v>
      </c>
      <c r="F35" s="477">
        <v>850.9</v>
      </c>
      <c r="G35" s="477">
        <v>78.6</v>
      </c>
      <c r="H35" s="477">
        <v>1945.1</v>
      </c>
      <c r="I35" s="477">
        <v>741.7</v>
      </c>
      <c r="J35" s="477">
        <v>33.8</v>
      </c>
      <c r="K35" s="477">
        <v>319.8</v>
      </c>
      <c r="L35" s="477">
        <v>178</v>
      </c>
      <c r="M35" s="477">
        <v>166.5</v>
      </c>
      <c r="N35" s="316">
        <v>4236.5</v>
      </c>
      <c r="O35" s="316">
        <v>3961.3</v>
      </c>
      <c r="P35" s="316">
        <v>275.2</v>
      </c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72"/>
      <c r="AB35" s="272"/>
      <c r="AC35" s="272"/>
      <c r="AD35" s="272"/>
      <c r="AE35" s="272"/>
      <c r="AF35" s="272"/>
      <c r="AG35" s="272"/>
    </row>
    <row r="36" spans="1:33" ht="12.75" hidden="1" outlineLevel="1">
      <c r="A36" s="468" t="s">
        <v>273</v>
      </c>
      <c r="B36" s="476">
        <v>63.8</v>
      </c>
      <c r="C36" s="477">
        <v>5117.9</v>
      </c>
      <c r="D36" s="477">
        <v>4419.5</v>
      </c>
      <c r="E36" s="477">
        <v>74</v>
      </c>
      <c r="F36" s="477">
        <v>945.7</v>
      </c>
      <c r="G36" s="477">
        <v>88</v>
      </c>
      <c r="H36" s="477">
        <v>2384.6</v>
      </c>
      <c r="I36" s="477">
        <v>889.7</v>
      </c>
      <c r="J36" s="477">
        <v>37.5</v>
      </c>
      <c r="K36" s="477">
        <v>391.9</v>
      </c>
      <c r="L36" s="477">
        <v>306.4</v>
      </c>
      <c r="M36" s="477">
        <v>293.1</v>
      </c>
      <c r="N36" s="316">
        <v>5054.1</v>
      </c>
      <c r="O36" s="316">
        <v>4693.3</v>
      </c>
      <c r="P36" s="316">
        <v>360.8</v>
      </c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72"/>
      <c r="AB36" s="272"/>
      <c r="AC36" s="272"/>
      <c r="AD36" s="272"/>
      <c r="AE36" s="272"/>
      <c r="AF36" s="272"/>
      <c r="AG36" s="272"/>
    </row>
    <row r="37" spans="1:33" ht="12.75" hidden="1" outlineLevel="1">
      <c r="A37" s="468" t="s">
        <v>523</v>
      </c>
      <c r="B37" s="476">
        <v>-168.1</v>
      </c>
      <c r="C37" s="477">
        <v>5660.4</v>
      </c>
      <c r="D37" s="477">
        <v>4896.4</v>
      </c>
      <c r="E37" s="477">
        <v>58.6</v>
      </c>
      <c r="F37" s="477">
        <v>1042.4</v>
      </c>
      <c r="G37" s="477">
        <v>96.2</v>
      </c>
      <c r="H37" s="477">
        <v>2625.8</v>
      </c>
      <c r="I37" s="477">
        <v>1032.7</v>
      </c>
      <c r="J37" s="477">
        <v>40.7</v>
      </c>
      <c r="K37" s="477">
        <v>437.1</v>
      </c>
      <c r="L37" s="477">
        <v>326.9</v>
      </c>
      <c r="M37" s="477">
        <v>312.4</v>
      </c>
      <c r="N37" s="316">
        <v>5828.5</v>
      </c>
      <c r="O37" s="316">
        <v>5394.4</v>
      </c>
      <c r="P37" s="316">
        <v>434.1</v>
      </c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72"/>
      <c r="AB37" s="272"/>
      <c r="AC37" s="272"/>
      <c r="AD37" s="272"/>
      <c r="AE37" s="272"/>
      <c r="AF37" s="272"/>
      <c r="AG37" s="272"/>
    </row>
    <row r="38" spans="1:33" ht="12.75" hidden="1" outlineLevel="1">
      <c r="A38" s="468" t="s">
        <v>524</v>
      </c>
      <c r="B38" s="476">
        <v>-269.1</v>
      </c>
      <c r="C38" s="477">
        <v>6261.7</v>
      </c>
      <c r="D38" s="477">
        <v>5418.3</v>
      </c>
      <c r="E38" s="477">
        <v>75.2</v>
      </c>
      <c r="F38" s="477">
        <v>1122</v>
      </c>
      <c r="G38" s="477">
        <v>103.1</v>
      </c>
      <c r="H38" s="477">
        <v>2891.4</v>
      </c>
      <c r="I38" s="477">
        <v>1185.1</v>
      </c>
      <c r="J38" s="477">
        <v>41.5</v>
      </c>
      <c r="K38" s="477">
        <v>499.8</v>
      </c>
      <c r="L38" s="477">
        <v>343.5</v>
      </c>
      <c r="M38" s="477">
        <v>327.4</v>
      </c>
      <c r="N38" s="316">
        <v>6530.8</v>
      </c>
      <c r="O38" s="316">
        <v>6024.8</v>
      </c>
      <c r="P38" s="316">
        <v>506</v>
      </c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72"/>
      <c r="AB38" s="272"/>
      <c r="AC38" s="272"/>
      <c r="AD38" s="272"/>
      <c r="AE38" s="272"/>
      <c r="AF38" s="272"/>
      <c r="AG38" s="272"/>
    </row>
    <row r="39" spans="1:33" ht="12.75" hidden="1" outlineLevel="1">
      <c r="A39" s="468" t="s">
        <v>525</v>
      </c>
      <c r="B39" s="476">
        <v>-169.8</v>
      </c>
      <c r="C39" s="477">
        <v>7117.4</v>
      </c>
      <c r="D39" s="477">
        <v>6170.4</v>
      </c>
      <c r="E39" s="477">
        <v>83.3</v>
      </c>
      <c r="F39" s="477">
        <v>1226.9</v>
      </c>
      <c r="G39" s="477">
        <v>111.8</v>
      </c>
      <c r="H39" s="477">
        <v>3371.3</v>
      </c>
      <c r="I39" s="477">
        <v>1329.9</v>
      </c>
      <c r="J39" s="477">
        <v>47.2</v>
      </c>
      <c r="K39" s="477">
        <v>572.7</v>
      </c>
      <c r="L39" s="477">
        <v>374.4</v>
      </c>
      <c r="M39" s="477">
        <v>352.5</v>
      </c>
      <c r="N39" s="316">
        <v>7287.2</v>
      </c>
      <c r="O39" s="316">
        <v>6661.9</v>
      </c>
      <c r="P39" s="316">
        <v>625.3</v>
      </c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72"/>
      <c r="AB39" s="272"/>
      <c r="AC39" s="272"/>
      <c r="AD39" s="272"/>
      <c r="AE39" s="272"/>
      <c r="AF39" s="272"/>
      <c r="AG39" s="272"/>
    </row>
    <row r="40" spans="1:33" ht="12.75" hidden="1" outlineLevel="1">
      <c r="A40" s="468" t="s">
        <v>526</v>
      </c>
      <c r="B40" s="476">
        <v>-250.7</v>
      </c>
      <c r="C40" s="477">
        <v>7757.6</v>
      </c>
      <c r="D40" s="477">
        <v>6741.7</v>
      </c>
      <c r="E40" s="477">
        <v>84.1</v>
      </c>
      <c r="F40" s="477">
        <v>1297.5</v>
      </c>
      <c r="G40" s="477">
        <v>118.5</v>
      </c>
      <c r="H40" s="477">
        <v>3711.7</v>
      </c>
      <c r="I40" s="477">
        <v>1481.4</v>
      </c>
      <c r="J40" s="477">
        <v>48.5</v>
      </c>
      <c r="K40" s="477">
        <v>615.6</v>
      </c>
      <c r="L40" s="477">
        <v>400.3</v>
      </c>
      <c r="M40" s="477">
        <v>372.8</v>
      </c>
      <c r="N40" s="316">
        <v>8008.3</v>
      </c>
      <c r="O40" s="316">
        <v>7286.6</v>
      </c>
      <c r="P40" s="316">
        <v>721.7</v>
      </c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72"/>
      <c r="AB40" s="272"/>
      <c r="AC40" s="272"/>
      <c r="AD40" s="272"/>
      <c r="AE40" s="272"/>
      <c r="AF40" s="272"/>
      <c r="AG40" s="272"/>
    </row>
    <row r="41" spans="1:33" ht="12.75" hidden="1" outlineLevel="1">
      <c r="A41" s="468" t="s">
        <v>527</v>
      </c>
      <c r="B41" s="476">
        <v>-1124.8</v>
      </c>
      <c r="C41" s="477">
        <v>8587.1</v>
      </c>
      <c r="D41" s="477">
        <v>7388.8</v>
      </c>
      <c r="E41" s="477">
        <v>92.7</v>
      </c>
      <c r="F41" s="477">
        <v>1396.4</v>
      </c>
      <c r="G41" s="477">
        <v>128</v>
      </c>
      <c r="H41" s="477">
        <v>4063.8</v>
      </c>
      <c r="I41" s="477">
        <v>1659.3</v>
      </c>
      <c r="J41" s="477">
        <v>48.6</v>
      </c>
      <c r="K41" s="477">
        <v>700.8</v>
      </c>
      <c r="L41" s="477">
        <v>497.5</v>
      </c>
      <c r="M41" s="477">
        <v>460.4</v>
      </c>
      <c r="N41" s="316">
        <v>9711.9</v>
      </c>
      <c r="O41" s="316">
        <v>8667.3</v>
      </c>
      <c r="P41" s="316">
        <v>1044.6</v>
      </c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72"/>
      <c r="AB41" s="272"/>
      <c r="AC41" s="272"/>
      <c r="AD41" s="272"/>
      <c r="AE41" s="272"/>
      <c r="AF41" s="272"/>
      <c r="AG41" s="272"/>
    </row>
    <row r="42" spans="1:33" ht="12.75" hidden="1" outlineLevel="1">
      <c r="A42" s="468" t="s">
        <v>528</v>
      </c>
      <c r="B42" s="476">
        <v>401.1</v>
      </c>
      <c r="C42" s="477">
        <v>1088.4</v>
      </c>
      <c r="D42" s="477">
        <v>1004.3</v>
      </c>
      <c r="E42" s="477">
        <v>42.3</v>
      </c>
      <c r="F42" s="477">
        <v>94.8</v>
      </c>
      <c r="G42" s="477">
        <v>20.6</v>
      </c>
      <c r="H42" s="477">
        <v>557.4</v>
      </c>
      <c r="I42" s="477">
        <v>286</v>
      </c>
      <c r="J42" s="477">
        <v>3.2</v>
      </c>
      <c r="K42" s="477">
        <v>78</v>
      </c>
      <c r="L42" s="477">
        <v>6.1</v>
      </c>
      <c r="M42" s="477">
        <v>5.4</v>
      </c>
      <c r="N42" s="316">
        <v>687.3</v>
      </c>
      <c r="O42" s="316">
        <v>677.5</v>
      </c>
      <c r="P42" s="316">
        <v>9.8</v>
      </c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72"/>
      <c r="AB42" s="272"/>
      <c r="AC42" s="272"/>
      <c r="AD42" s="272"/>
      <c r="AE42" s="272"/>
      <c r="AF42" s="272"/>
      <c r="AG42" s="272"/>
    </row>
    <row r="43" spans="1:33" ht="12.75" hidden="1" outlineLevel="1">
      <c r="A43" s="468" t="s">
        <v>529</v>
      </c>
      <c r="B43" s="476">
        <v>210.7</v>
      </c>
      <c r="C43" s="477">
        <v>1673</v>
      </c>
      <c r="D43" s="477">
        <v>1400.9</v>
      </c>
      <c r="E43" s="477">
        <v>6.4</v>
      </c>
      <c r="F43" s="477">
        <v>179</v>
      </c>
      <c r="G43" s="477">
        <v>29.8</v>
      </c>
      <c r="H43" s="477">
        <v>809.2</v>
      </c>
      <c r="I43" s="477">
        <v>370.5</v>
      </c>
      <c r="J43" s="477">
        <v>6</v>
      </c>
      <c r="K43" s="477">
        <v>121.1</v>
      </c>
      <c r="L43" s="477">
        <v>152.5</v>
      </c>
      <c r="M43" s="477">
        <v>148.4</v>
      </c>
      <c r="N43" s="316">
        <v>1462.3</v>
      </c>
      <c r="O43" s="316">
        <v>1402.4</v>
      </c>
      <c r="P43" s="316">
        <v>59.9</v>
      </c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72"/>
      <c r="AB43" s="272"/>
      <c r="AC43" s="272"/>
      <c r="AD43" s="272"/>
      <c r="AE43" s="272"/>
      <c r="AF43" s="272"/>
      <c r="AG43" s="272"/>
    </row>
    <row r="44" spans="1:33" ht="12.75" hidden="1" outlineLevel="1">
      <c r="A44" s="468" t="s">
        <v>530</v>
      </c>
      <c r="B44" s="476">
        <v>5.2</v>
      </c>
      <c r="C44" s="477">
        <v>2384.2</v>
      </c>
      <c r="D44" s="477">
        <v>2024.5</v>
      </c>
      <c r="E44" s="477">
        <v>9.9</v>
      </c>
      <c r="F44" s="477">
        <v>536.7</v>
      </c>
      <c r="G44" s="477">
        <v>39.1</v>
      </c>
      <c r="H44" s="477">
        <v>965.4</v>
      </c>
      <c r="I44" s="477">
        <v>464.7</v>
      </c>
      <c r="J44" s="477">
        <v>8.7</v>
      </c>
      <c r="K44" s="477">
        <v>172.8</v>
      </c>
      <c r="L44" s="477">
        <v>187</v>
      </c>
      <c r="M44" s="477">
        <v>182</v>
      </c>
      <c r="N44" s="316">
        <v>2379</v>
      </c>
      <c r="O44" s="316">
        <v>2224.9</v>
      </c>
      <c r="P44" s="316">
        <v>154.1</v>
      </c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72"/>
      <c r="AB44" s="272"/>
      <c r="AC44" s="272"/>
      <c r="AD44" s="272"/>
      <c r="AE44" s="272"/>
      <c r="AF44" s="272"/>
      <c r="AG44" s="272"/>
    </row>
    <row r="45" spans="1:33" ht="12.75" hidden="1" outlineLevel="1">
      <c r="A45" s="468" t="s">
        <v>282</v>
      </c>
      <c r="B45" s="476">
        <v>6</v>
      </c>
      <c r="C45" s="477">
        <v>3179.1</v>
      </c>
      <c r="D45" s="477">
        <v>2731</v>
      </c>
      <c r="E45" s="477">
        <v>-30.7</v>
      </c>
      <c r="F45" s="477">
        <v>761.5</v>
      </c>
      <c r="G45" s="477">
        <v>64.4</v>
      </c>
      <c r="H45" s="477">
        <v>1356.8</v>
      </c>
      <c r="I45" s="477">
        <v>567.7</v>
      </c>
      <c r="J45" s="477">
        <v>11.3</v>
      </c>
      <c r="K45" s="477">
        <v>219</v>
      </c>
      <c r="L45" s="477">
        <v>229.1</v>
      </c>
      <c r="M45" s="477">
        <v>221.4</v>
      </c>
      <c r="N45" s="316">
        <v>3173.1</v>
      </c>
      <c r="O45" s="316">
        <v>2927.5</v>
      </c>
      <c r="P45" s="316">
        <v>245.632</v>
      </c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72"/>
      <c r="AB45" s="272"/>
      <c r="AC45" s="272"/>
      <c r="AD45" s="272"/>
      <c r="AE45" s="272"/>
      <c r="AF45" s="272"/>
      <c r="AG45" s="272"/>
    </row>
    <row r="46" spans="1:33" ht="12.75" hidden="1" outlineLevel="1">
      <c r="A46" s="468" t="s">
        <v>283</v>
      </c>
      <c r="B46" s="476">
        <v>-388.4</v>
      </c>
      <c r="C46" s="477">
        <v>3721.5</v>
      </c>
      <c r="D46" s="477">
        <v>3134.7</v>
      </c>
      <c r="E46" s="477">
        <v>-115.6</v>
      </c>
      <c r="F46" s="477">
        <v>799.5</v>
      </c>
      <c r="G46" s="477">
        <v>73.8</v>
      </c>
      <c r="H46" s="477">
        <v>1686.1</v>
      </c>
      <c r="I46" s="477">
        <v>676.7</v>
      </c>
      <c r="J46" s="477">
        <v>14.2</v>
      </c>
      <c r="K46" s="477">
        <v>311.9</v>
      </c>
      <c r="L46" s="477">
        <v>274.9</v>
      </c>
      <c r="M46" s="477">
        <v>260.2</v>
      </c>
      <c r="N46" s="316">
        <v>4109.9</v>
      </c>
      <c r="O46" s="316">
        <v>3744.1</v>
      </c>
      <c r="P46" s="316">
        <v>335.2</v>
      </c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72"/>
      <c r="AB46" s="272"/>
      <c r="AC46" s="272"/>
      <c r="AD46" s="272"/>
      <c r="AE46" s="272"/>
      <c r="AF46" s="272"/>
      <c r="AG46" s="272"/>
    </row>
    <row r="47" spans="1:33" ht="12.75" hidden="1" outlineLevel="1">
      <c r="A47" s="468" t="s">
        <v>284</v>
      </c>
      <c r="B47" s="476">
        <v>-340.1</v>
      </c>
      <c r="C47" s="477">
        <v>4582</v>
      </c>
      <c r="D47" s="477">
        <v>3763.7</v>
      </c>
      <c r="E47" s="477">
        <v>-18.5</v>
      </c>
      <c r="F47" s="477">
        <v>903.6</v>
      </c>
      <c r="G47" s="477">
        <v>83.5</v>
      </c>
      <c r="H47" s="477">
        <v>1968.7</v>
      </c>
      <c r="I47" s="477">
        <v>809.8</v>
      </c>
      <c r="J47" s="477">
        <v>16.6</v>
      </c>
      <c r="K47" s="477">
        <v>372.9</v>
      </c>
      <c r="L47" s="477">
        <v>445.3</v>
      </c>
      <c r="M47" s="477">
        <v>291.2</v>
      </c>
      <c r="N47" s="316">
        <v>4922.1</v>
      </c>
      <c r="O47" s="316">
        <v>4446.4</v>
      </c>
      <c r="P47" s="316">
        <v>475.7</v>
      </c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72"/>
      <c r="AB47" s="272"/>
      <c r="AC47" s="272"/>
      <c r="AD47" s="272"/>
      <c r="AE47" s="272"/>
      <c r="AF47" s="272"/>
      <c r="AG47" s="272"/>
    </row>
    <row r="48" spans="1:33" ht="12.75" hidden="1" outlineLevel="1">
      <c r="A48" s="468" t="s">
        <v>285</v>
      </c>
      <c r="B48" s="476">
        <v>-174.1</v>
      </c>
      <c r="C48" s="477">
        <v>5525.2</v>
      </c>
      <c r="D48" s="477">
        <v>4496.4</v>
      </c>
      <c r="E48" s="477">
        <v>-4.9</v>
      </c>
      <c r="F48" s="477">
        <v>1013.8</v>
      </c>
      <c r="G48" s="477">
        <v>96.7</v>
      </c>
      <c r="H48" s="477">
        <v>2417.5</v>
      </c>
      <c r="I48" s="477">
        <v>954.5</v>
      </c>
      <c r="J48" s="477">
        <v>18.8</v>
      </c>
      <c r="K48" s="477">
        <v>420.6</v>
      </c>
      <c r="L48" s="477">
        <v>608.5</v>
      </c>
      <c r="M48" s="477">
        <v>318.3</v>
      </c>
      <c r="N48" s="316">
        <v>5699.3</v>
      </c>
      <c r="O48" s="316">
        <v>5132.6</v>
      </c>
      <c r="P48" s="316">
        <v>566.7</v>
      </c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72"/>
      <c r="AB48" s="272"/>
      <c r="AC48" s="272"/>
      <c r="AD48" s="272"/>
      <c r="AE48" s="272"/>
      <c r="AF48" s="272"/>
      <c r="AG48" s="272"/>
    </row>
    <row r="49" spans="1:33" ht="12.75" hidden="1" outlineLevel="1">
      <c r="A49" s="468" t="s">
        <v>531</v>
      </c>
      <c r="B49" s="476">
        <v>-189.8</v>
      </c>
      <c r="C49" s="477">
        <v>6269.7</v>
      </c>
      <c r="D49" s="477">
        <v>5035.4</v>
      </c>
      <c r="E49" s="477">
        <v>-12.1</v>
      </c>
      <c r="F49" s="477">
        <v>1109.4</v>
      </c>
      <c r="G49" s="477">
        <v>105.4</v>
      </c>
      <c r="H49" s="477">
        <v>2707</v>
      </c>
      <c r="I49" s="477">
        <v>1104.7</v>
      </c>
      <c r="J49" s="477">
        <v>21</v>
      </c>
      <c r="K49" s="477">
        <v>460</v>
      </c>
      <c r="L49" s="477">
        <v>771.3</v>
      </c>
      <c r="M49" s="477">
        <v>343.1</v>
      </c>
      <c r="N49" s="316">
        <v>6459.5</v>
      </c>
      <c r="O49" s="316">
        <v>5794.1</v>
      </c>
      <c r="P49" s="316">
        <v>665.4</v>
      </c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72"/>
      <c r="AB49" s="272"/>
      <c r="AC49" s="272"/>
      <c r="AD49" s="272"/>
      <c r="AE49" s="272"/>
      <c r="AF49" s="272"/>
      <c r="AG49" s="272"/>
    </row>
    <row r="50" spans="1:33" ht="12.75" hidden="1" outlineLevel="1">
      <c r="A50" s="468" t="s">
        <v>532</v>
      </c>
      <c r="B50" s="476">
        <v>-170.4</v>
      </c>
      <c r="C50" s="477">
        <v>7042.6</v>
      </c>
      <c r="D50" s="477">
        <v>5684</v>
      </c>
      <c r="E50" s="477">
        <v>-1.7</v>
      </c>
      <c r="F50" s="477">
        <v>1208.9</v>
      </c>
      <c r="G50" s="477">
        <v>114.5</v>
      </c>
      <c r="H50" s="477">
        <v>3077.9</v>
      </c>
      <c r="I50" s="477">
        <v>1260.1</v>
      </c>
      <c r="J50" s="477">
        <v>24.3</v>
      </c>
      <c r="K50" s="477">
        <v>506.4</v>
      </c>
      <c r="L50" s="477">
        <v>852.2</v>
      </c>
      <c r="M50" s="477">
        <v>380</v>
      </c>
      <c r="N50" s="316">
        <v>7213</v>
      </c>
      <c r="O50" s="316">
        <v>6452.8</v>
      </c>
      <c r="P50" s="316">
        <v>760.2</v>
      </c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72"/>
      <c r="AB50" s="272"/>
      <c r="AC50" s="272"/>
      <c r="AD50" s="272"/>
      <c r="AE50" s="272"/>
      <c r="AF50" s="272"/>
      <c r="AG50" s="272"/>
    </row>
    <row r="51" spans="1:33" ht="12.75" hidden="1" outlineLevel="1">
      <c r="A51" s="468" t="s">
        <v>533</v>
      </c>
      <c r="B51" s="476">
        <v>-35.9</v>
      </c>
      <c r="C51" s="477">
        <v>7985.7</v>
      </c>
      <c r="D51" s="477">
        <v>6521.7</v>
      </c>
      <c r="E51" s="477">
        <v>12.4</v>
      </c>
      <c r="F51" s="477">
        <v>1339.8</v>
      </c>
      <c r="G51" s="477">
        <v>125.9</v>
      </c>
      <c r="H51" s="477">
        <v>3600.8</v>
      </c>
      <c r="I51" s="477">
        <v>1416.4</v>
      </c>
      <c r="J51" s="477">
        <v>26.4</v>
      </c>
      <c r="K51" s="477">
        <v>553.4</v>
      </c>
      <c r="L51" s="477">
        <v>910.6</v>
      </c>
      <c r="M51" s="477">
        <v>425.4</v>
      </c>
      <c r="N51" s="316">
        <v>8021.6</v>
      </c>
      <c r="O51" s="316">
        <v>7134.5</v>
      </c>
      <c r="P51" s="316">
        <v>887.1</v>
      </c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72"/>
      <c r="AB51" s="272"/>
      <c r="AC51" s="272"/>
      <c r="AD51" s="272"/>
      <c r="AE51" s="272"/>
      <c r="AF51" s="272"/>
      <c r="AG51" s="272"/>
    </row>
    <row r="52" spans="1:33" ht="12.75" hidden="1" outlineLevel="1">
      <c r="A52" s="468" t="s">
        <v>534</v>
      </c>
      <c r="B52" s="476">
        <v>-231.8</v>
      </c>
      <c r="C52" s="477">
        <v>8702</v>
      </c>
      <c r="D52" s="477">
        <v>7140.8</v>
      </c>
      <c r="E52" s="477">
        <v>19.3</v>
      </c>
      <c r="F52" s="477">
        <v>1436.4</v>
      </c>
      <c r="G52" s="477">
        <v>139.2</v>
      </c>
      <c r="H52" s="477">
        <v>3939.3</v>
      </c>
      <c r="I52" s="477">
        <v>1577.3</v>
      </c>
      <c r="J52" s="477">
        <v>29.3</v>
      </c>
      <c r="K52" s="477">
        <v>586.7</v>
      </c>
      <c r="L52" s="477">
        <v>974.5</v>
      </c>
      <c r="M52" s="477">
        <v>460.9</v>
      </c>
      <c r="N52" s="316">
        <v>8933.8</v>
      </c>
      <c r="O52" s="316">
        <v>7898.8</v>
      </c>
      <c r="P52" s="316">
        <v>1035</v>
      </c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72"/>
      <c r="AB52" s="272"/>
      <c r="AC52" s="272"/>
      <c r="AD52" s="272"/>
      <c r="AE52" s="272"/>
      <c r="AF52" s="272"/>
      <c r="AG52" s="272"/>
    </row>
    <row r="53" spans="1:33" ht="12.75" hidden="1" outlineLevel="1">
      <c r="A53" s="468" t="s">
        <v>535</v>
      </c>
      <c r="B53" s="476">
        <v>-1051.5</v>
      </c>
      <c r="C53" s="477">
        <v>9691.9</v>
      </c>
      <c r="D53" s="477">
        <v>7842.8</v>
      </c>
      <c r="E53" s="477">
        <v>85.8</v>
      </c>
      <c r="F53" s="477">
        <v>1568.7</v>
      </c>
      <c r="G53" s="477">
        <v>161.3</v>
      </c>
      <c r="H53" s="477">
        <v>4264.1</v>
      </c>
      <c r="I53" s="477">
        <v>1730.9</v>
      </c>
      <c r="J53" s="477">
        <v>32</v>
      </c>
      <c r="K53" s="477">
        <v>647</v>
      </c>
      <c r="L53" s="477">
        <v>1202</v>
      </c>
      <c r="M53" s="477">
        <v>677.8</v>
      </c>
      <c r="N53" s="316">
        <v>10743.4</v>
      </c>
      <c r="O53" s="316">
        <v>9388.9</v>
      </c>
      <c r="P53" s="316">
        <v>1354.5</v>
      </c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72"/>
      <c r="AB53" s="272"/>
      <c r="AC53" s="272"/>
      <c r="AD53" s="272"/>
      <c r="AE53" s="272"/>
      <c r="AF53" s="272"/>
      <c r="AG53" s="272"/>
    </row>
    <row r="54" spans="1:33" ht="12.75" hidden="1" outlineLevel="1">
      <c r="A54" s="468" t="s">
        <v>536</v>
      </c>
      <c r="B54" s="476">
        <v>97.2</v>
      </c>
      <c r="C54" s="477">
        <v>901.5</v>
      </c>
      <c r="D54" s="477">
        <v>822.9</v>
      </c>
      <c r="E54" s="477">
        <v>-15.9</v>
      </c>
      <c r="F54" s="477">
        <v>106.7</v>
      </c>
      <c r="G54" s="477">
        <v>33.9</v>
      </c>
      <c r="H54" s="477">
        <v>537.2</v>
      </c>
      <c r="I54" s="477">
        <v>157.5</v>
      </c>
      <c r="J54" s="477">
        <v>3.5</v>
      </c>
      <c r="K54" s="477">
        <v>60.7</v>
      </c>
      <c r="L54" s="477">
        <v>17.9</v>
      </c>
      <c r="M54" s="477">
        <v>16.2</v>
      </c>
      <c r="N54" s="316">
        <v>804.3</v>
      </c>
      <c r="O54" s="316">
        <v>769.3</v>
      </c>
      <c r="P54" s="316">
        <v>35</v>
      </c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72"/>
      <c r="AB54" s="272"/>
      <c r="AC54" s="272"/>
      <c r="AD54" s="272"/>
      <c r="AE54" s="272"/>
      <c r="AF54" s="272"/>
      <c r="AG54" s="272"/>
    </row>
    <row r="55" spans="1:33" ht="12.75" hidden="1" outlineLevel="1">
      <c r="A55" s="468" t="s">
        <v>537</v>
      </c>
      <c r="B55" s="476">
        <v>-283.2</v>
      </c>
      <c r="C55" s="477">
        <v>1527.1</v>
      </c>
      <c r="D55" s="477">
        <v>1222.9</v>
      </c>
      <c r="E55" s="477">
        <v>-49.7</v>
      </c>
      <c r="F55" s="477">
        <v>210.2</v>
      </c>
      <c r="G55" s="477">
        <v>47</v>
      </c>
      <c r="H55" s="477">
        <v>725.5</v>
      </c>
      <c r="I55" s="477">
        <v>284.9</v>
      </c>
      <c r="J55" s="477">
        <v>5</v>
      </c>
      <c r="K55" s="477">
        <v>100.9</v>
      </c>
      <c r="L55" s="477">
        <v>203.3</v>
      </c>
      <c r="M55" s="477">
        <v>195.7</v>
      </c>
      <c r="N55" s="316">
        <v>1810.3</v>
      </c>
      <c r="O55" s="316">
        <v>1684.6</v>
      </c>
      <c r="P55" s="316">
        <v>125.7</v>
      </c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72"/>
      <c r="AB55" s="272"/>
      <c r="AC55" s="272"/>
      <c r="AD55" s="272"/>
      <c r="AE55" s="272"/>
      <c r="AF55" s="272"/>
      <c r="AG55" s="272"/>
    </row>
    <row r="56" spans="1:33" ht="12.75" hidden="1" outlineLevel="1">
      <c r="A56" s="468" t="s">
        <v>538</v>
      </c>
      <c r="B56" s="476">
        <v>-394.6</v>
      </c>
      <c r="C56" s="477">
        <v>2331.3</v>
      </c>
      <c r="D56" s="477">
        <v>1898.5</v>
      </c>
      <c r="E56" s="477">
        <v>-7.1</v>
      </c>
      <c r="F56" s="477">
        <v>447.8</v>
      </c>
      <c r="G56" s="477">
        <v>58.2</v>
      </c>
      <c r="H56" s="477">
        <v>984.5</v>
      </c>
      <c r="I56" s="477">
        <v>407.7</v>
      </c>
      <c r="J56" s="477">
        <v>7.4</v>
      </c>
      <c r="K56" s="477">
        <v>141.1</v>
      </c>
      <c r="L56" s="477">
        <v>291.7</v>
      </c>
      <c r="M56" s="477">
        <v>281</v>
      </c>
      <c r="N56" s="316">
        <v>2726</v>
      </c>
      <c r="O56" s="316">
        <v>2525.5</v>
      </c>
      <c r="P56" s="316">
        <v>200.5</v>
      </c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72"/>
      <c r="AB56" s="272"/>
      <c r="AC56" s="272"/>
      <c r="AD56" s="272"/>
      <c r="AE56" s="272"/>
      <c r="AF56" s="272"/>
      <c r="AG56" s="272"/>
    </row>
    <row r="57" spans="1:33" ht="12.75" hidden="1" outlineLevel="1">
      <c r="A57" s="468" t="s">
        <v>294</v>
      </c>
      <c r="B57" s="476">
        <v>-50.3</v>
      </c>
      <c r="C57" s="477">
        <v>3565.5</v>
      </c>
      <c r="D57" s="477">
        <v>3033.2</v>
      </c>
      <c r="E57" s="477">
        <v>0.9</v>
      </c>
      <c r="F57" s="477">
        <v>925.7</v>
      </c>
      <c r="G57" s="477">
        <v>72.3</v>
      </c>
      <c r="H57" s="477">
        <v>1467.7</v>
      </c>
      <c r="I57" s="477">
        <v>556.4</v>
      </c>
      <c r="J57" s="477">
        <v>10.2</v>
      </c>
      <c r="K57" s="477">
        <v>197.8</v>
      </c>
      <c r="L57" s="477">
        <v>334.5</v>
      </c>
      <c r="M57" s="477">
        <v>321.1</v>
      </c>
      <c r="N57" s="316">
        <v>3615.8</v>
      </c>
      <c r="O57" s="316">
        <v>3292.7</v>
      </c>
      <c r="P57" s="316">
        <v>323.1</v>
      </c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72"/>
      <c r="AB57" s="272"/>
      <c r="AC57" s="272"/>
      <c r="AD57" s="272"/>
      <c r="AE57" s="272"/>
      <c r="AF57" s="272"/>
      <c r="AG57" s="272"/>
    </row>
    <row r="58" spans="1:33" ht="12.75" hidden="1" outlineLevel="1">
      <c r="A58" s="468" t="s">
        <v>295</v>
      </c>
      <c r="B58" s="476">
        <v>-433.2</v>
      </c>
      <c r="C58" s="477">
        <v>4033</v>
      </c>
      <c r="D58" s="477">
        <v>3352.8</v>
      </c>
      <c r="E58" s="477">
        <v>-127.2</v>
      </c>
      <c r="F58" s="477">
        <v>909.8</v>
      </c>
      <c r="G58" s="477">
        <v>87.6</v>
      </c>
      <c r="H58" s="477">
        <v>1758.3</v>
      </c>
      <c r="I58" s="477">
        <v>706.7</v>
      </c>
      <c r="J58" s="477">
        <v>17.6</v>
      </c>
      <c r="K58" s="477">
        <v>284.9</v>
      </c>
      <c r="L58" s="477">
        <v>395.4</v>
      </c>
      <c r="M58" s="477">
        <v>379.1</v>
      </c>
      <c r="N58" s="316">
        <v>4466.2</v>
      </c>
      <c r="O58" s="316">
        <v>4060.3</v>
      </c>
      <c r="P58" s="316">
        <v>405.9</v>
      </c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72"/>
      <c r="AB58" s="272"/>
      <c r="AC58" s="272"/>
      <c r="AD58" s="272"/>
      <c r="AE58" s="272"/>
      <c r="AF58" s="272"/>
      <c r="AG58" s="272"/>
    </row>
    <row r="59" spans="1:33" ht="12.75" hidden="1" outlineLevel="1">
      <c r="A59" s="468" t="s">
        <v>296</v>
      </c>
      <c r="B59" s="476">
        <v>-365.1</v>
      </c>
      <c r="C59" s="477">
        <v>4841.2</v>
      </c>
      <c r="D59" s="477">
        <v>4082</v>
      </c>
      <c r="E59" s="477">
        <v>-17.8</v>
      </c>
      <c r="F59" s="477">
        <v>1019.4</v>
      </c>
      <c r="G59" s="477">
        <v>102</v>
      </c>
      <c r="H59" s="477">
        <v>2096.5</v>
      </c>
      <c r="I59" s="477">
        <v>865.3</v>
      </c>
      <c r="J59" s="477">
        <v>16.6</v>
      </c>
      <c r="K59" s="477">
        <v>334.1</v>
      </c>
      <c r="L59" s="477">
        <v>425.1</v>
      </c>
      <c r="M59" s="477">
        <v>404.9</v>
      </c>
      <c r="N59" s="316">
        <v>5206.3</v>
      </c>
      <c r="O59" s="316">
        <v>4710.1</v>
      </c>
      <c r="P59" s="316">
        <v>496.2</v>
      </c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72"/>
      <c r="AB59" s="272"/>
      <c r="AC59" s="272"/>
      <c r="AD59" s="272"/>
      <c r="AE59" s="272"/>
      <c r="AF59" s="272"/>
      <c r="AG59" s="272"/>
    </row>
    <row r="60" spans="1:33" ht="12.75" hidden="1" outlineLevel="1">
      <c r="A60" s="468" t="s">
        <v>297</v>
      </c>
      <c r="B60" s="476">
        <v>128</v>
      </c>
      <c r="C60" s="477">
        <v>6152.4</v>
      </c>
      <c r="D60" s="477">
        <v>4957.8</v>
      </c>
      <c r="E60" s="477">
        <v>4.8</v>
      </c>
      <c r="F60" s="477">
        <v>1214.9</v>
      </c>
      <c r="G60" s="477">
        <v>119.3</v>
      </c>
      <c r="H60" s="477">
        <v>2575.6</v>
      </c>
      <c r="I60" s="477">
        <v>1023.3</v>
      </c>
      <c r="J60" s="477">
        <v>19.9</v>
      </c>
      <c r="K60" s="477">
        <v>419.2</v>
      </c>
      <c r="L60" s="477">
        <v>775.4</v>
      </c>
      <c r="M60" s="477">
        <v>532.2</v>
      </c>
      <c r="N60" s="316">
        <v>6024.4</v>
      </c>
      <c r="O60" s="316">
        <v>5436.7</v>
      </c>
      <c r="P60" s="316">
        <v>587.7</v>
      </c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72"/>
      <c r="AB60" s="272"/>
      <c r="AC60" s="272"/>
      <c r="AD60" s="272"/>
      <c r="AE60" s="272"/>
      <c r="AF60" s="272"/>
      <c r="AG60" s="272"/>
    </row>
    <row r="61" spans="1:33" ht="12.75" hidden="1" outlineLevel="1">
      <c r="A61" s="468" t="s">
        <v>539</v>
      </c>
      <c r="B61" s="476">
        <v>13.333997211710814</v>
      </c>
      <c r="C61" s="477">
        <v>6848.197570205138</v>
      </c>
      <c r="D61" s="477">
        <v>5479.791542189471</v>
      </c>
      <c r="E61" s="477">
        <v>-3.936798778463785</v>
      </c>
      <c r="F61" s="477">
        <v>1315.7372369381928</v>
      </c>
      <c r="G61" s="477">
        <v>131.7</v>
      </c>
      <c r="H61" s="477">
        <v>2824.211644426741</v>
      </c>
      <c r="I61" s="477">
        <v>1189.238531501029</v>
      </c>
      <c r="J61" s="477">
        <v>22.9</v>
      </c>
      <c r="K61" s="477">
        <v>468.9</v>
      </c>
      <c r="L61" s="477">
        <v>899.5</v>
      </c>
      <c r="M61" s="477">
        <v>460.1</v>
      </c>
      <c r="N61" s="316">
        <f>205907.1/30.126</f>
        <v>6834.863572993428</v>
      </c>
      <c r="O61" s="316">
        <f>184327.5/30.126</f>
        <v>6118.552081258713</v>
      </c>
      <c r="P61" s="316">
        <v>716.3</v>
      </c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72"/>
      <c r="AB61" s="272"/>
      <c r="AC61" s="272"/>
      <c r="AD61" s="272"/>
      <c r="AE61" s="272"/>
      <c r="AF61" s="272"/>
      <c r="AG61" s="272"/>
    </row>
    <row r="62" spans="1:33" ht="12.75" hidden="1" outlineLevel="1">
      <c r="A62" s="468" t="s">
        <v>540</v>
      </c>
      <c r="B62" s="476">
        <v>-20.397663148111267</v>
      </c>
      <c r="C62" s="477">
        <v>7586.304189072562</v>
      </c>
      <c r="D62" s="477">
        <v>6065.710681803093</v>
      </c>
      <c r="E62" s="477">
        <v>10.349863904932617</v>
      </c>
      <c r="F62" s="477">
        <v>1380.6645422558588</v>
      </c>
      <c r="G62" s="477">
        <v>148</v>
      </c>
      <c r="H62" s="477">
        <v>3140.97789285003</v>
      </c>
      <c r="I62" s="477">
        <v>1359.8320387704973</v>
      </c>
      <c r="J62" s="477">
        <v>25.9</v>
      </c>
      <c r="K62" s="477">
        <v>529.3</v>
      </c>
      <c r="L62" s="477">
        <v>991.3</v>
      </c>
      <c r="M62" s="477">
        <v>482.8</v>
      </c>
      <c r="N62" s="316">
        <f>229159.5/30.126</f>
        <v>7606.701852220673</v>
      </c>
      <c r="O62" s="316">
        <f>204371.9/30.126</f>
        <v>6783.904268737967</v>
      </c>
      <c r="P62" s="316">
        <f>24878.2/30.126</f>
        <v>825.804952532696</v>
      </c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72"/>
      <c r="AB62" s="272"/>
      <c r="AC62" s="272"/>
      <c r="AD62" s="272"/>
      <c r="AE62" s="272"/>
      <c r="AF62" s="272"/>
      <c r="AG62" s="272"/>
    </row>
    <row r="63" spans="1:33" ht="12.75" hidden="1" outlineLevel="1">
      <c r="A63" s="468" t="s">
        <v>444</v>
      </c>
      <c r="B63" s="476">
        <v>228.63307442076612</v>
      </c>
      <c r="C63" s="477">
        <v>8732.052048064794</v>
      </c>
      <c r="D63" s="477">
        <v>6967.871605921795</v>
      </c>
      <c r="E63" s="477">
        <v>25.29376618203545</v>
      </c>
      <c r="F63" s="477">
        <v>1523.1461196308837</v>
      </c>
      <c r="G63" s="477">
        <v>161.6</v>
      </c>
      <c r="H63" s="477">
        <v>3686.493394410144</v>
      </c>
      <c r="I63" s="477">
        <v>1541.3164708225452</v>
      </c>
      <c r="J63" s="477">
        <v>30.1</v>
      </c>
      <c r="K63" s="477">
        <v>601</v>
      </c>
      <c r="L63" s="477">
        <v>1163.1</v>
      </c>
      <c r="M63" s="477">
        <v>643.4</v>
      </c>
      <c r="N63" s="316">
        <f>256174/30.126</f>
        <v>8503.418973644028</v>
      </c>
      <c r="O63" s="316">
        <f>227674.3/30.126</f>
        <v>7557.402243908915</v>
      </c>
      <c r="P63" s="316">
        <f>28534/30.126</f>
        <v>947.1552811524929</v>
      </c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72"/>
      <c r="AB63" s="272"/>
      <c r="AC63" s="272"/>
      <c r="AD63" s="272"/>
      <c r="AE63" s="272"/>
      <c r="AF63" s="272"/>
      <c r="AG63" s="272"/>
    </row>
    <row r="64" spans="1:33" ht="12.75" hidden="1" outlineLevel="1">
      <c r="A64" s="468" t="s">
        <v>445</v>
      </c>
      <c r="B64" s="476">
        <v>180.8736639447653</v>
      </c>
      <c r="C64" s="477">
        <v>9638.053508597224</v>
      </c>
      <c r="D64" s="477">
        <v>7785.3747593440885</v>
      </c>
      <c r="E64" s="477">
        <v>30.46537874261435</v>
      </c>
      <c r="F64" s="477">
        <v>1600.368452499502</v>
      </c>
      <c r="G64" s="477">
        <v>176.3</v>
      </c>
      <c r="H64" s="477">
        <v>4175.648941113988</v>
      </c>
      <c r="I64" s="477">
        <v>1768.9470888933147</v>
      </c>
      <c r="J64" s="477">
        <v>33.7</v>
      </c>
      <c r="K64" s="477">
        <v>945.9</v>
      </c>
      <c r="L64" s="477">
        <v>1206.7</v>
      </c>
      <c r="M64" s="477">
        <v>681.2</v>
      </c>
      <c r="N64" s="316">
        <f>284907.1/30.126</f>
        <v>9457.183164044345</v>
      </c>
      <c r="O64" s="316">
        <f>250719.2/30.126</f>
        <v>8322.352784969793</v>
      </c>
      <c r="P64" s="316">
        <f>34058/30.126</f>
        <v>1130.5184890128128</v>
      </c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72"/>
      <c r="AB64" s="272"/>
      <c r="AC64" s="272"/>
      <c r="AD64" s="272"/>
      <c r="AE64" s="272"/>
      <c r="AF64" s="272"/>
      <c r="AG64" s="272"/>
    </row>
    <row r="65" spans="1:33" ht="12.75" hidden="1" outlineLevel="1">
      <c r="A65" s="468" t="s">
        <v>446</v>
      </c>
      <c r="B65" s="476">
        <v>-780.9832038770497</v>
      </c>
      <c r="C65" s="477">
        <v>10695.744539600344</v>
      </c>
      <c r="D65" s="477">
        <v>8571.957777335192</v>
      </c>
      <c r="E65" s="477">
        <v>109.84863572993427</v>
      </c>
      <c r="F65" s="477">
        <v>1739.9057292703976</v>
      </c>
      <c r="G65" s="477">
        <v>189</v>
      </c>
      <c r="H65" s="477">
        <v>4513.626103697802</v>
      </c>
      <c r="I65" s="477">
        <v>1981.3815309035383</v>
      </c>
      <c r="J65" s="477">
        <v>38.3</v>
      </c>
      <c r="K65" s="477">
        <v>781.6</v>
      </c>
      <c r="L65" s="477">
        <v>1342.1</v>
      </c>
      <c r="M65" s="477">
        <v>847.4</v>
      </c>
      <c r="N65" s="316">
        <f>345747.9/30.126</f>
        <v>11476.727743477395</v>
      </c>
      <c r="O65" s="316">
        <f>296956.4/30.126</f>
        <v>9857.146650733586</v>
      </c>
      <c r="P65" s="316">
        <f>48833.2/30.126</f>
        <v>1620.9652791608576</v>
      </c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72"/>
      <c r="AB65" s="272"/>
      <c r="AC65" s="272"/>
      <c r="AD65" s="272"/>
      <c r="AE65" s="272"/>
      <c r="AF65" s="272"/>
      <c r="AG65" s="272"/>
    </row>
    <row r="66" spans="1:33" ht="12.75" hidden="1" outlineLevel="1">
      <c r="A66" s="468" t="s">
        <v>447</v>
      </c>
      <c r="B66" s="476">
        <v>432.6296222532032</v>
      </c>
      <c r="C66" s="477">
        <v>1161.9099780920135</v>
      </c>
      <c r="D66" s="477">
        <v>1100.8132510124144</v>
      </c>
      <c r="E66" s="477">
        <v>-20.626701188342295</v>
      </c>
      <c r="F66" s="477">
        <v>102.53933479386576</v>
      </c>
      <c r="G66" s="477">
        <v>29.6</v>
      </c>
      <c r="H66" s="477">
        <v>636.974706233818</v>
      </c>
      <c r="I66" s="477">
        <v>348.86476797450706</v>
      </c>
      <c r="J66" s="477">
        <v>3.4</v>
      </c>
      <c r="K66" s="477">
        <v>60</v>
      </c>
      <c r="L66" s="477">
        <v>1.1</v>
      </c>
      <c r="M66" s="477">
        <v>0.1</v>
      </c>
      <c r="N66" s="316">
        <v>729</v>
      </c>
      <c r="O66" s="316">
        <v>724</v>
      </c>
      <c r="P66" s="316">
        <v>4</v>
      </c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72"/>
      <c r="AB66" s="272"/>
      <c r="AC66" s="272"/>
      <c r="AD66" s="272"/>
      <c r="AE66" s="272"/>
      <c r="AF66" s="272"/>
      <c r="AG66" s="272"/>
    </row>
    <row r="67" spans="1:33" ht="12.75" hidden="1" outlineLevel="1">
      <c r="A67" s="468" t="s">
        <v>448</v>
      </c>
      <c r="B67" s="476">
        <v>51.6</v>
      </c>
      <c r="C67" s="477">
        <v>1710.7</v>
      </c>
      <c r="D67" s="477">
        <v>1439.3</v>
      </c>
      <c r="E67" s="477">
        <v>-52.7</v>
      </c>
      <c r="F67" s="477">
        <v>197.7</v>
      </c>
      <c r="G67" s="477">
        <v>45</v>
      </c>
      <c r="H67" s="477">
        <v>783.3</v>
      </c>
      <c r="I67" s="477">
        <v>459.2</v>
      </c>
      <c r="J67" s="477">
        <v>6.8</v>
      </c>
      <c r="K67" s="477">
        <v>121</v>
      </c>
      <c r="L67" s="477">
        <v>150.4</v>
      </c>
      <c r="M67" s="477">
        <v>148.8</v>
      </c>
      <c r="N67" s="316">
        <v>1659.1</v>
      </c>
      <c r="O67" s="316">
        <v>1595.5</v>
      </c>
      <c r="P67" s="316">
        <v>63.6</v>
      </c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72"/>
      <c r="AB67" s="272"/>
      <c r="AC67" s="272"/>
      <c r="AD67" s="272"/>
      <c r="AE67" s="272"/>
      <c r="AF67" s="272"/>
      <c r="AG67" s="272"/>
    </row>
    <row r="68" spans="1:33" ht="12.75" hidden="1" outlineLevel="1">
      <c r="A68" s="468" t="s">
        <v>449</v>
      </c>
      <c r="B68" s="476">
        <v>113.7</v>
      </c>
      <c r="C68" s="477">
        <v>2687.6</v>
      </c>
      <c r="D68" s="477">
        <v>2209.6</v>
      </c>
      <c r="E68" s="477">
        <v>-1.1</v>
      </c>
      <c r="F68" s="477">
        <v>645.5</v>
      </c>
      <c r="G68" s="477">
        <v>58.3</v>
      </c>
      <c r="H68" s="477">
        <v>930.4</v>
      </c>
      <c r="I68" s="477">
        <v>566.6</v>
      </c>
      <c r="J68" s="477">
        <v>9.9</v>
      </c>
      <c r="K68" s="477">
        <v>164</v>
      </c>
      <c r="L68" s="477">
        <v>314</v>
      </c>
      <c r="M68" s="477">
        <v>310.1</v>
      </c>
      <c r="N68" s="316">
        <v>2573.9</v>
      </c>
      <c r="O68" s="316">
        <v>2437.4</v>
      </c>
      <c r="P68" s="316">
        <v>136.5</v>
      </c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72"/>
      <c r="AB68" s="272"/>
      <c r="AC68" s="272"/>
      <c r="AD68" s="272"/>
      <c r="AE68" s="272"/>
      <c r="AF68" s="272"/>
      <c r="AG68" s="272"/>
    </row>
    <row r="69" spans="1:33" ht="12.75" hidden="1" outlineLevel="1">
      <c r="A69" s="468" t="s">
        <v>306</v>
      </c>
      <c r="B69" s="476">
        <v>257.6</v>
      </c>
      <c r="C69" s="477">
        <v>3765.2</v>
      </c>
      <c r="D69" s="477">
        <v>3126.1</v>
      </c>
      <c r="E69" s="477">
        <v>-53.2</v>
      </c>
      <c r="F69" s="477">
        <v>859.1</v>
      </c>
      <c r="G69" s="477">
        <v>78.9</v>
      </c>
      <c r="H69" s="477">
        <v>1548.7</v>
      </c>
      <c r="I69" s="477">
        <v>679.3</v>
      </c>
      <c r="J69" s="477">
        <v>13.3</v>
      </c>
      <c r="K69" s="477">
        <v>242.7</v>
      </c>
      <c r="L69" s="477">
        <v>396.4</v>
      </c>
      <c r="M69" s="477">
        <v>390.8</v>
      </c>
      <c r="N69" s="316">
        <v>3507.6</v>
      </c>
      <c r="O69" s="316">
        <v>3289.3</v>
      </c>
      <c r="P69" s="316">
        <v>218.3</v>
      </c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72"/>
      <c r="AB69" s="272"/>
      <c r="AC69" s="272"/>
      <c r="AD69" s="272"/>
      <c r="AE69" s="272"/>
      <c r="AF69" s="272"/>
      <c r="AG69" s="272"/>
    </row>
    <row r="70" spans="1:33" ht="12.75" hidden="1" outlineLevel="1">
      <c r="A70" s="468" t="s">
        <v>307</v>
      </c>
      <c r="B70" s="476">
        <v>-102.8</v>
      </c>
      <c r="C70" s="477">
        <v>4424</v>
      </c>
      <c r="D70" s="477">
        <v>3611.5</v>
      </c>
      <c r="E70" s="477">
        <v>-91.4</v>
      </c>
      <c r="F70" s="477">
        <v>941</v>
      </c>
      <c r="G70" s="477">
        <v>92.9</v>
      </c>
      <c r="H70" s="477">
        <v>1840.5</v>
      </c>
      <c r="I70" s="477">
        <v>812.1</v>
      </c>
      <c r="J70" s="477">
        <v>16.4</v>
      </c>
      <c r="K70" s="477">
        <v>313.1</v>
      </c>
      <c r="L70" s="477">
        <v>499.4</v>
      </c>
      <c r="M70" s="477">
        <v>489.8</v>
      </c>
      <c r="N70" s="316">
        <v>4526.8</v>
      </c>
      <c r="O70" s="316">
        <v>4187.2</v>
      </c>
      <c r="P70" s="316">
        <v>339.6</v>
      </c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72"/>
      <c r="AB70" s="272"/>
      <c r="AC70" s="272"/>
      <c r="AD70" s="272"/>
      <c r="AE70" s="272"/>
      <c r="AF70" s="272"/>
      <c r="AG70" s="272"/>
    </row>
    <row r="71" spans="1:33" ht="12.75" hidden="1" outlineLevel="1">
      <c r="A71" s="468" t="s">
        <v>252</v>
      </c>
      <c r="B71" s="476">
        <v>-136.5</v>
      </c>
      <c r="C71" s="477">
        <v>5185.2</v>
      </c>
      <c r="D71" s="477">
        <v>4269.8</v>
      </c>
      <c r="E71" s="477">
        <v>-26.2</v>
      </c>
      <c r="F71" s="477">
        <v>1120.2</v>
      </c>
      <c r="G71" s="477">
        <v>105.3</v>
      </c>
      <c r="H71" s="477">
        <v>2099.3</v>
      </c>
      <c r="I71" s="477">
        <v>951.7</v>
      </c>
      <c r="J71" s="477">
        <v>19.5</v>
      </c>
      <c r="K71" s="477">
        <v>366.3</v>
      </c>
      <c r="L71" s="477">
        <v>548.9</v>
      </c>
      <c r="M71" s="477">
        <v>537.9</v>
      </c>
      <c r="N71" s="316">
        <v>5321.7</v>
      </c>
      <c r="O71" s="316">
        <v>4890.1</v>
      </c>
      <c r="P71" s="316">
        <v>431.6</v>
      </c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72"/>
      <c r="AB71" s="272"/>
      <c r="AC71" s="272"/>
      <c r="AD71" s="272"/>
      <c r="AE71" s="272"/>
      <c r="AF71" s="272"/>
      <c r="AG71" s="272"/>
    </row>
    <row r="72" spans="1:33" ht="12.75" hidden="1" outlineLevel="1">
      <c r="A72" s="468" t="s">
        <v>253</v>
      </c>
      <c r="B72" s="476">
        <v>-20.3</v>
      </c>
      <c r="C72" s="477">
        <v>6199.3</v>
      </c>
      <c r="D72" s="477">
        <v>4489.3</v>
      </c>
      <c r="E72" s="477">
        <v>-10.5</v>
      </c>
      <c r="F72" s="477">
        <v>1214.1</v>
      </c>
      <c r="G72" s="477">
        <v>123.3</v>
      </c>
      <c r="H72" s="477">
        <v>2171</v>
      </c>
      <c r="I72" s="477">
        <v>969.1</v>
      </c>
      <c r="J72" s="477">
        <v>22.3</v>
      </c>
      <c r="K72" s="477">
        <v>464.8</v>
      </c>
      <c r="L72" s="477">
        <v>584.2</v>
      </c>
      <c r="M72" s="477">
        <v>572.3</v>
      </c>
      <c r="N72" s="316">
        <v>6219.6</v>
      </c>
      <c r="O72" s="316">
        <v>5667.8</v>
      </c>
      <c r="P72" s="316">
        <v>551.8</v>
      </c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72"/>
      <c r="AB72" s="272"/>
      <c r="AC72" s="272"/>
      <c r="AD72" s="272"/>
      <c r="AE72" s="272"/>
      <c r="AF72" s="272"/>
      <c r="AG72" s="272"/>
    </row>
    <row r="73" spans="1:33" ht="12.75" hidden="1" outlineLevel="1">
      <c r="A73" s="468" t="s">
        <v>351</v>
      </c>
      <c r="B73" s="476">
        <v>169.3</v>
      </c>
      <c r="C73" s="477">
        <v>7193.1</v>
      </c>
      <c r="D73" s="477">
        <v>5715.9</v>
      </c>
      <c r="E73" s="477">
        <v>-14</v>
      </c>
      <c r="F73" s="477">
        <v>1440.6</v>
      </c>
      <c r="G73" s="477">
        <v>137.5</v>
      </c>
      <c r="H73" s="477">
        <v>2877.9</v>
      </c>
      <c r="I73" s="477">
        <v>1248.1</v>
      </c>
      <c r="J73" s="477">
        <v>24.9</v>
      </c>
      <c r="K73" s="477">
        <v>530.8</v>
      </c>
      <c r="L73" s="477">
        <v>945.7</v>
      </c>
      <c r="M73" s="477">
        <v>628.7</v>
      </c>
      <c r="N73" s="316">
        <v>7023.8</v>
      </c>
      <c r="O73" s="316">
        <v>6386.5</v>
      </c>
      <c r="P73" s="316">
        <v>637.3</v>
      </c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72"/>
      <c r="AB73" s="272"/>
      <c r="AC73" s="272"/>
      <c r="AD73" s="272"/>
      <c r="AE73" s="272"/>
      <c r="AF73" s="272"/>
      <c r="AG73" s="272"/>
    </row>
    <row r="74" spans="1:33" ht="12.75" hidden="1" outlineLevel="1">
      <c r="A74" s="468" t="s">
        <v>352</v>
      </c>
      <c r="B74" s="476">
        <v>142.7</v>
      </c>
      <c r="C74" s="477">
        <v>8029.6</v>
      </c>
      <c r="D74" s="477">
        <v>6466.2</v>
      </c>
      <c r="E74" s="477">
        <v>3.3</v>
      </c>
      <c r="F74" s="477">
        <v>1646.4</v>
      </c>
      <c r="G74" s="477">
        <v>154</v>
      </c>
      <c r="H74" s="477">
        <v>3239.7</v>
      </c>
      <c r="I74" s="477">
        <v>1397.5</v>
      </c>
      <c r="J74" s="477">
        <v>25.3</v>
      </c>
      <c r="K74" s="477">
        <v>582.1</v>
      </c>
      <c r="L74" s="477">
        <v>978.9</v>
      </c>
      <c r="M74" s="477">
        <v>659.1</v>
      </c>
      <c r="N74" s="316">
        <v>7886.9</v>
      </c>
      <c r="O74" s="316">
        <v>7710.1</v>
      </c>
      <c r="P74" s="316">
        <v>776.8</v>
      </c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72"/>
      <c r="AB74" s="272"/>
      <c r="AC74" s="272"/>
      <c r="AD74" s="272"/>
      <c r="AE74" s="272"/>
      <c r="AF74" s="272"/>
      <c r="AG74" s="272"/>
    </row>
    <row r="75" spans="1:33" ht="12.75" collapsed="1">
      <c r="A75" s="468" t="s">
        <v>353</v>
      </c>
      <c r="B75" s="476">
        <v>262.3</v>
      </c>
      <c r="C75" s="477">
        <v>9125.1</v>
      </c>
      <c r="D75" s="477">
        <v>7422.2</v>
      </c>
      <c r="E75" s="477">
        <v>16.6</v>
      </c>
      <c r="F75" s="477">
        <v>1805.7</v>
      </c>
      <c r="G75" s="477">
        <v>169.2</v>
      </c>
      <c r="H75" s="477">
        <v>3823.9</v>
      </c>
      <c r="I75" s="477">
        <v>1576.7</v>
      </c>
      <c r="J75" s="477">
        <v>30.1</v>
      </c>
      <c r="K75" s="477">
        <v>677.1</v>
      </c>
      <c r="L75" s="477">
        <v>1004.6</v>
      </c>
      <c r="M75" s="477">
        <v>671</v>
      </c>
      <c r="N75" s="316">
        <v>8862.8</v>
      </c>
      <c r="O75" s="316">
        <v>7943.3</v>
      </c>
      <c r="P75" s="316">
        <v>919.5</v>
      </c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72"/>
      <c r="AB75" s="272"/>
      <c r="AC75" s="272"/>
      <c r="AD75" s="272"/>
      <c r="AE75" s="272"/>
      <c r="AF75" s="272"/>
      <c r="AG75" s="272"/>
    </row>
    <row r="76" spans="1:33" ht="12.75">
      <c r="A76" s="468" t="s">
        <v>354</v>
      </c>
      <c r="B76" s="476">
        <v>318.7</v>
      </c>
      <c r="C76" s="477">
        <v>10193.8</v>
      </c>
      <c r="D76" s="477">
        <v>8099.3</v>
      </c>
      <c r="E76" s="477">
        <v>19.9</v>
      </c>
      <c r="F76" s="477">
        <v>1905.3</v>
      </c>
      <c r="G76" s="477">
        <v>190</v>
      </c>
      <c r="H76" s="477">
        <v>4212.3</v>
      </c>
      <c r="I76" s="477">
        <v>1736.1</v>
      </c>
      <c r="J76" s="477">
        <v>35.4</v>
      </c>
      <c r="K76" s="477">
        <v>756.7</v>
      </c>
      <c r="L76" s="477">
        <v>1338.3</v>
      </c>
      <c r="M76" s="477">
        <v>740.2</v>
      </c>
      <c r="N76" s="316">
        <v>9875.1</v>
      </c>
      <c r="O76" s="316">
        <v>8799.7</v>
      </c>
      <c r="P76" s="316">
        <v>1075.4</v>
      </c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72"/>
      <c r="AB76" s="272"/>
      <c r="AC76" s="272"/>
      <c r="AD76" s="272"/>
      <c r="AE76" s="272"/>
      <c r="AF76" s="272"/>
      <c r="AG76" s="272"/>
    </row>
    <row r="77" spans="1:33" ht="12.75">
      <c r="A77" s="468" t="s">
        <v>355</v>
      </c>
      <c r="B77" s="476">
        <v>-703.8</v>
      </c>
      <c r="C77" s="477">
        <v>11352.3</v>
      </c>
      <c r="D77" s="477">
        <v>9022.1</v>
      </c>
      <c r="E77" s="477">
        <v>119.5</v>
      </c>
      <c r="F77" s="477">
        <v>2121.1</v>
      </c>
      <c r="G77" s="477">
        <v>206</v>
      </c>
      <c r="H77" s="477">
        <v>4633.9</v>
      </c>
      <c r="I77" s="477">
        <v>1905.3</v>
      </c>
      <c r="J77" s="477">
        <v>36.3</v>
      </c>
      <c r="K77" s="477">
        <v>873.9</v>
      </c>
      <c r="L77" s="477">
        <v>1455.6</v>
      </c>
      <c r="M77" s="477">
        <v>837.3</v>
      </c>
      <c r="N77" s="316">
        <v>12056.1</v>
      </c>
      <c r="O77" s="316">
        <v>10449.4</v>
      </c>
      <c r="P77" s="316">
        <v>1606.7</v>
      </c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72"/>
      <c r="AB77" s="272"/>
      <c r="AC77" s="272"/>
      <c r="AD77" s="272"/>
      <c r="AE77" s="272"/>
      <c r="AF77" s="272"/>
      <c r="AG77" s="272"/>
    </row>
    <row r="78" spans="1:33" ht="12.75">
      <c r="A78" s="468" t="s">
        <v>356</v>
      </c>
      <c r="B78" s="471">
        <v>100.3</v>
      </c>
      <c r="C78" s="472">
        <v>706.7</v>
      </c>
      <c r="D78" s="472">
        <v>662.2</v>
      </c>
      <c r="E78" s="472">
        <v>-60</v>
      </c>
      <c r="F78" s="472">
        <v>66.1</v>
      </c>
      <c r="G78" s="472">
        <v>33.6</v>
      </c>
      <c r="H78" s="472">
        <v>365.9</v>
      </c>
      <c r="I78" s="472">
        <v>253.8</v>
      </c>
      <c r="J78" s="472">
        <v>2.8</v>
      </c>
      <c r="K78" s="472">
        <v>44.1</v>
      </c>
      <c r="L78" s="472">
        <v>0.3</v>
      </c>
      <c r="M78" s="472">
        <v>0</v>
      </c>
      <c r="N78" s="314">
        <v>606.4</v>
      </c>
      <c r="O78" s="314">
        <v>602.9</v>
      </c>
      <c r="P78" s="314">
        <v>3.5</v>
      </c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</row>
    <row r="79" spans="1:33" ht="12.75">
      <c r="A79" s="468" t="s">
        <v>451</v>
      </c>
      <c r="B79" s="471">
        <v>-185.1</v>
      </c>
      <c r="C79" s="472">
        <v>1411</v>
      </c>
      <c r="D79" s="472">
        <v>1167.4</v>
      </c>
      <c r="E79" s="472">
        <v>-69.7</v>
      </c>
      <c r="F79" s="472">
        <v>198.7</v>
      </c>
      <c r="G79" s="472">
        <v>43.9</v>
      </c>
      <c r="H79" s="472">
        <v>399</v>
      </c>
      <c r="I79" s="472">
        <v>589.5</v>
      </c>
      <c r="J79" s="472">
        <v>6</v>
      </c>
      <c r="K79" s="472">
        <v>83.8</v>
      </c>
      <c r="L79" s="472">
        <v>159.8</v>
      </c>
      <c r="M79" s="472">
        <v>158.6</v>
      </c>
      <c r="N79" s="314">
        <v>1596.1</v>
      </c>
      <c r="O79" s="314">
        <v>1565.8</v>
      </c>
      <c r="P79" s="314">
        <v>30.3</v>
      </c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</row>
    <row r="80" spans="1:33" ht="12.75">
      <c r="A80" s="468" t="s">
        <v>452</v>
      </c>
      <c r="B80" s="471">
        <v>-204.6</v>
      </c>
      <c r="C80" s="472">
        <v>2410.7</v>
      </c>
      <c r="D80" s="472">
        <v>1979.3</v>
      </c>
      <c r="E80" s="472">
        <v>-4.4</v>
      </c>
      <c r="F80" s="472">
        <v>663.2</v>
      </c>
      <c r="G80" s="472">
        <v>55.2</v>
      </c>
      <c r="H80" s="472">
        <v>574.8</v>
      </c>
      <c r="I80" s="472">
        <v>682.3</v>
      </c>
      <c r="J80" s="472">
        <v>8.2</v>
      </c>
      <c r="K80" s="472">
        <v>118.9</v>
      </c>
      <c r="L80" s="472">
        <v>312.5</v>
      </c>
      <c r="M80" s="472">
        <v>310.1</v>
      </c>
      <c r="N80" s="314">
        <v>2615.3</v>
      </c>
      <c r="O80" s="314">
        <v>2496.2</v>
      </c>
      <c r="P80" s="314">
        <v>129.1</v>
      </c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</row>
    <row r="81" spans="1:33" ht="12.75">
      <c r="A81" s="468" t="s">
        <v>453</v>
      </c>
      <c r="B81" s="472">
        <v>-347.4</v>
      </c>
      <c r="C81" s="472">
        <v>3326.4</v>
      </c>
      <c r="D81" s="472">
        <v>2629.6</v>
      </c>
      <c r="E81" s="472">
        <v>-129.2</v>
      </c>
      <c r="F81" s="472">
        <v>855</v>
      </c>
      <c r="G81" s="472">
        <v>70.5</v>
      </c>
      <c r="H81" s="472">
        <v>1037.1</v>
      </c>
      <c r="I81" s="472">
        <v>785.4</v>
      </c>
      <c r="J81" s="472">
        <v>10.8</v>
      </c>
      <c r="K81" s="472">
        <v>316.6</v>
      </c>
      <c r="L81" s="472">
        <v>380.2</v>
      </c>
      <c r="M81" s="472">
        <v>373.3</v>
      </c>
      <c r="N81" s="314">
        <v>3673.8</v>
      </c>
      <c r="O81" s="314">
        <v>3436.5</v>
      </c>
      <c r="P81" s="314">
        <v>237.3</v>
      </c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</row>
    <row r="82" spans="1:33" ht="12.75">
      <c r="A82" s="468" t="s">
        <v>14</v>
      </c>
      <c r="B82" s="472">
        <v>-831.6</v>
      </c>
      <c r="C82" s="472">
        <v>3945.5</v>
      </c>
      <c r="D82" s="472">
        <v>3112.6</v>
      </c>
      <c r="E82" s="472">
        <v>-133.4</v>
      </c>
      <c r="F82" s="472">
        <v>943</v>
      </c>
      <c r="G82" s="472">
        <v>80.9</v>
      </c>
      <c r="H82" s="472">
        <v>1315.9</v>
      </c>
      <c r="I82" s="472">
        <v>893.1</v>
      </c>
      <c r="J82" s="472">
        <v>13.1</v>
      </c>
      <c r="K82" s="472">
        <v>367.3</v>
      </c>
      <c r="L82" s="472">
        <v>465.6</v>
      </c>
      <c r="M82" s="472">
        <v>454.8</v>
      </c>
      <c r="N82" s="314">
        <v>4777.1</v>
      </c>
      <c r="O82" s="314">
        <v>4426.8</v>
      </c>
      <c r="P82" s="314">
        <v>350.3</v>
      </c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</row>
    <row r="83" spans="1:33" ht="12.75">
      <c r="A83" s="468" t="s">
        <v>15</v>
      </c>
      <c r="B83" s="472">
        <v>-1108.4</v>
      </c>
      <c r="C83" s="472">
        <v>4605</v>
      </c>
      <c r="D83" s="472">
        <v>3700.3</v>
      </c>
      <c r="E83" s="472">
        <v>-81.6</v>
      </c>
      <c r="F83" s="472">
        <v>1165.3</v>
      </c>
      <c r="G83" s="472">
        <v>91.1</v>
      </c>
      <c r="H83" s="472">
        <v>1508.8</v>
      </c>
      <c r="I83" s="472">
        <v>1001.3</v>
      </c>
      <c r="J83" s="472">
        <v>15.4</v>
      </c>
      <c r="K83" s="472">
        <v>419.9</v>
      </c>
      <c r="L83" s="472">
        <v>484.8</v>
      </c>
      <c r="M83" s="472">
        <v>469.7</v>
      </c>
      <c r="N83" s="314">
        <v>5713.4</v>
      </c>
      <c r="O83" s="314">
        <v>5261.7</v>
      </c>
      <c r="P83" s="314">
        <v>451.7</v>
      </c>
      <c r="S83" s="272"/>
      <c r="T83" s="272"/>
      <c r="U83" s="272"/>
      <c r="V83" s="272"/>
      <c r="W83" s="272"/>
      <c r="X83" s="272"/>
      <c r="Y83" s="272"/>
      <c r="Z83" s="272"/>
      <c r="AA83" s="272"/>
      <c r="AB83" s="272"/>
      <c r="AC83" s="272"/>
      <c r="AD83" s="272"/>
      <c r="AE83" s="272"/>
      <c r="AF83" s="272"/>
      <c r="AG83" s="272"/>
    </row>
    <row r="84" spans="1:33" ht="12.75">
      <c r="A84" s="468" t="s">
        <v>16</v>
      </c>
      <c r="B84" s="472">
        <v>-914.4</v>
      </c>
      <c r="C84" s="472">
        <v>5799.5</v>
      </c>
      <c r="D84" s="472">
        <v>4499.9</v>
      </c>
      <c r="E84" s="472">
        <v>-61.5</v>
      </c>
      <c r="F84" s="472">
        <v>1368.4</v>
      </c>
      <c r="G84" s="472">
        <v>101.6</v>
      </c>
      <c r="H84" s="472">
        <v>1956.2</v>
      </c>
      <c r="I84" s="472">
        <v>1117.9</v>
      </c>
      <c r="J84" s="472">
        <v>17.3</v>
      </c>
      <c r="K84" s="472">
        <v>483.3</v>
      </c>
      <c r="L84" s="472">
        <v>816.3</v>
      </c>
      <c r="M84" s="472">
        <v>493.8</v>
      </c>
      <c r="N84" s="314">
        <v>6713.9</v>
      </c>
      <c r="O84" s="314">
        <v>6043.4</v>
      </c>
      <c r="P84" s="314">
        <v>670.5</v>
      </c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2"/>
    </row>
    <row r="85" spans="1:33" ht="12.75">
      <c r="A85" s="468" t="s">
        <v>454</v>
      </c>
      <c r="B85" s="472">
        <v>-1206.3</v>
      </c>
      <c r="C85" s="472">
        <v>6441.1</v>
      </c>
      <c r="D85" s="472">
        <v>5049.7</v>
      </c>
      <c r="E85" s="472">
        <v>-71.8</v>
      </c>
      <c r="F85" s="472">
        <v>1488.8</v>
      </c>
      <c r="G85" s="472">
        <v>109.8</v>
      </c>
      <c r="H85" s="472">
        <v>2250.2</v>
      </c>
      <c r="I85" s="472">
        <v>1253.2</v>
      </c>
      <c r="J85" s="472">
        <v>19.5</v>
      </c>
      <c r="K85" s="472">
        <v>542.7</v>
      </c>
      <c r="L85" s="472">
        <v>848.7</v>
      </c>
      <c r="M85" s="472">
        <v>537.7</v>
      </c>
      <c r="N85" s="314">
        <v>7647.4</v>
      </c>
      <c r="O85" s="314">
        <v>6793</v>
      </c>
      <c r="P85" s="314">
        <v>854.4</v>
      </c>
      <c r="S85" s="272"/>
      <c r="T85" s="272"/>
      <c r="U85" s="272"/>
      <c r="V85" s="272"/>
      <c r="W85" s="272"/>
      <c r="X85" s="272"/>
      <c r="Y85" s="272"/>
      <c r="Z85" s="272"/>
      <c r="AA85" s="272"/>
      <c r="AB85" s="272"/>
      <c r="AC85" s="272"/>
      <c r="AD85" s="272"/>
      <c r="AE85" s="272"/>
      <c r="AF85" s="272"/>
      <c r="AG85" s="272"/>
    </row>
    <row r="86" spans="1:33" ht="12.75">
      <c r="A86" s="468" t="s">
        <v>455</v>
      </c>
      <c r="B86" s="472">
        <v>-1360.2</v>
      </c>
      <c r="C86" s="472">
        <v>7247.9</v>
      </c>
      <c r="D86" s="472">
        <v>5717.3</v>
      </c>
      <c r="E86" s="472">
        <v>-57.1</v>
      </c>
      <c r="F86" s="472">
        <v>1627.7</v>
      </c>
      <c r="G86" s="472">
        <v>119.3</v>
      </c>
      <c r="H86" s="472">
        <v>2621.8</v>
      </c>
      <c r="I86" s="472">
        <v>1383.9</v>
      </c>
      <c r="J86" s="472">
        <v>21.7</v>
      </c>
      <c r="K86" s="472">
        <v>591.8</v>
      </c>
      <c r="L86" s="472">
        <v>938.8</v>
      </c>
      <c r="M86" s="472">
        <v>604.9</v>
      </c>
      <c r="N86" s="314">
        <v>8608.1</v>
      </c>
      <c r="O86" s="314">
        <v>7572.7</v>
      </c>
      <c r="P86" s="314">
        <v>1035.4</v>
      </c>
      <c r="S86" s="272"/>
      <c r="T86" s="272"/>
      <c r="U86" s="272"/>
      <c r="V86" s="272"/>
      <c r="W86" s="272"/>
      <c r="X86" s="272"/>
      <c r="Y86" s="272"/>
      <c r="Z86" s="272"/>
      <c r="AA86" s="272"/>
      <c r="AB86" s="272"/>
      <c r="AC86" s="272"/>
      <c r="AD86" s="272"/>
      <c r="AE86" s="272"/>
      <c r="AF86" s="272"/>
      <c r="AG86" s="272"/>
    </row>
    <row r="87" spans="1:33" ht="12.75">
      <c r="A87" s="468" t="s">
        <v>456</v>
      </c>
      <c r="B87" s="472">
        <v>-1537.2</v>
      </c>
      <c r="C87" s="472">
        <v>8210.3</v>
      </c>
      <c r="D87" s="472">
        <v>6512.2</v>
      </c>
      <c r="E87" s="472">
        <v>-46.2</v>
      </c>
      <c r="F87" s="472">
        <v>1770.4</v>
      </c>
      <c r="G87" s="472">
        <v>129.7</v>
      </c>
      <c r="H87" s="472">
        <v>3116.1</v>
      </c>
      <c r="I87" s="472">
        <v>1518.2</v>
      </c>
      <c r="J87" s="472">
        <v>24</v>
      </c>
      <c r="K87" s="472">
        <v>648</v>
      </c>
      <c r="L87" s="472">
        <v>1050.1</v>
      </c>
      <c r="M87" s="472">
        <v>700.3</v>
      </c>
      <c r="N87" s="314">
        <v>9747.5</v>
      </c>
      <c r="O87" s="314">
        <v>8435.5</v>
      </c>
      <c r="P87" s="314">
        <v>1312</v>
      </c>
      <c r="S87" s="272"/>
      <c r="T87" s="272"/>
      <c r="U87" s="272"/>
      <c r="V87" s="272"/>
      <c r="W87" s="272"/>
      <c r="X87" s="272"/>
      <c r="Y87" s="272"/>
      <c r="Z87" s="272"/>
      <c r="AA87" s="272"/>
      <c r="AB87" s="272"/>
      <c r="AC87" s="272"/>
      <c r="AD87" s="272"/>
      <c r="AE87" s="272"/>
      <c r="AF87" s="272"/>
      <c r="AG87" s="272"/>
    </row>
    <row r="88" spans="1:33" ht="12.75">
      <c r="A88" s="468" t="s">
        <v>457</v>
      </c>
      <c r="B88" s="472">
        <v>-1576.2</v>
      </c>
      <c r="C88" s="472">
        <v>9260.8</v>
      </c>
      <c r="D88" s="472">
        <v>7215.7</v>
      </c>
      <c r="E88" s="472">
        <v>-45.7</v>
      </c>
      <c r="F88" s="472">
        <v>1919.5</v>
      </c>
      <c r="G88" s="472">
        <v>143.5</v>
      </c>
      <c r="H88" s="472">
        <v>3489.4</v>
      </c>
      <c r="I88" s="472">
        <v>1682.3</v>
      </c>
      <c r="J88" s="472">
        <v>26.7</v>
      </c>
      <c r="K88" s="472">
        <v>696</v>
      </c>
      <c r="L88" s="472">
        <v>1349.1</v>
      </c>
      <c r="M88" s="472">
        <v>760</v>
      </c>
      <c r="N88" s="314">
        <v>10837</v>
      </c>
      <c r="O88" s="314">
        <v>9308.3</v>
      </c>
      <c r="P88" s="314">
        <v>1528.7</v>
      </c>
      <c r="S88" s="272"/>
      <c r="T88" s="272"/>
      <c r="U88" s="272"/>
      <c r="V88" s="272"/>
      <c r="W88" s="272"/>
      <c r="X88" s="272"/>
      <c r="Y88" s="272"/>
      <c r="Z88" s="272"/>
      <c r="AA88" s="272"/>
      <c r="AB88" s="272"/>
      <c r="AC88" s="272"/>
      <c r="AD88" s="272"/>
      <c r="AE88" s="272"/>
      <c r="AF88" s="272"/>
      <c r="AG88" s="272"/>
    </row>
    <row r="89" spans="1:33" ht="12.75">
      <c r="A89" s="457"/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314"/>
      <c r="O89" s="314"/>
      <c r="P89" s="314"/>
      <c r="S89" s="272"/>
      <c r="T89" s="272"/>
      <c r="U89" s="272"/>
      <c r="V89" s="272"/>
      <c r="W89" s="272"/>
      <c r="X89" s="272"/>
      <c r="Y89" s="272"/>
      <c r="Z89" s="272"/>
      <c r="AA89" s="272"/>
      <c r="AB89" s="272"/>
      <c r="AC89" s="272"/>
      <c r="AD89" s="272"/>
      <c r="AE89" s="272"/>
      <c r="AF89" s="272"/>
      <c r="AG89" s="272"/>
    </row>
    <row r="90" spans="1:33" ht="12.75">
      <c r="A90" s="457" t="s">
        <v>422</v>
      </c>
      <c r="B90" s="457"/>
      <c r="C90" s="457"/>
      <c r="D90" s="457"/>
      <c r="E90" s="457"/>
      <c r="F90" s="457"/>
      <c r="G90" s="478"/>
      <c r="H90" s="478"/>
      <c r="I90" s="479"/>
      <c r="J90" s="479"/>
      <c r="K90" s="479"/>
      <c r="L90" s="479"/>
      <c r="M90" s="479"/>
      <c r="N90" s="272"/>
      <c r="O90" s="272"/>
      <c r="P90" s="272"/>
      <c r="S90" s="272"/>
      <c r="T90" s="272"/>
      <c r="U90" s="272"/>
      <c r="V90" s="272"/>
      <c r="W90" s="272"/>
      <c r="X90" s="272"/>
      <c r="Y90" s="272"/>
      <c r="Z90" s="272"/>
      <c r="AA90" s="272"/>
      <c r="AB90" s="272"/>
      <c r="AC90" s="272"/>
      <c r="AD90" s="272"/>
      <c r="AE90" s="272"/>
      <c r="AF90" s="272"/>
      <c r="AG90" s="272"/>
    </row>
    <row r="91" spans="1:33" ht="12.75">
      <c r="A91" s="457"/>
      <c r="B91" s="457"/>
      <c r="C91" s="457"/>
      <c r="D91" s="457"/>
      <c r="E91" s="457"/>
      <c r="F91" s="457"/>
      <c r="G91" s="478"/>
      <c r="H91" s="478"/>
      <c r="I91" s="479"/>
      <c r="J91" s="479"/>
      <c r="K91" s="479"/>
      <c r="L91" s="479"/>
      <c r="M91" s="479"/>
      <c r="N91" s="272"/>
      <c r="O91" s="272"/>
      <c r="P91" s="272"/>
      <c r="S91" s="272"/>
      <c r="T91" s="272"/>
      <c r="U91" s="272"/>
      <c r="V91" s="272"/>
      <c r="W91" s="272"/>
      <c r="X91" s="272"/>
      <c r="Y91" s="272"/>
      <c r="Z91" s="272"/>
      <c r="AA91" s="272"/>
      <c r="AB91" s="272"/>
      <c r="AC91" s="272"/>
      <c r="AD91" s="272"/>
      <c r="AE91" s="272"/>
      <c r="AF91" s="272"/>
      <c r="AG91" s="272"/>
    </row>
    <row r="92" spans="1:33" ht="12.75">
      <c r="A92" s="478"/>
      <c r="B92" s="478"/>
      <c r="C92" s="478"/>
      <c r="D92" s="478"/>
      <c r="E92" s="478"/>
      <c r="F92" s="478"/>
      <c r="G92" s="478"/>
      <c r="H92" s="478"/>
      <c r="I92" s="479"/>
      <c r="J92" s="479"/>
      <c r="K92" s="479"/>
      <c r="L92" s="479"/>
      <c r="M92" s="479"/>
      <c r="N92" s="272"/>
      <c r="O92" s="272"/>
      <c r="P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</row>
    <row r="93" spans="1:33" ht="12.75" customHeight="1">
      <c r="A93" s="455"/>
      <c r="B93" s="456" t="s">
        <v>483</v>
      </c>
      <c r="C93" s="457"/>
      <c r="D93" s="457"/>
      <c r="E93" s="458"/>
      <c r="F93" s="458"/>
      <c r="G93" s="458"/>
      <c r="H93" s="458"/>
      <c r="I93" s="458"/>
      <c r="J93" s="458"/>
      <c r="K93" s="458"/>
      <c r="L93" s="458"/>
      <c r="M93" s="458"/>
      <c r="N93" s="307"/>
      <c r="O93" s="307"/>
      <c r="P93" s="307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  <c r="AD93" s="272"/>
      <c r="AE93" s="272"/>
      <c r="AF93" s="272"/>
      <c r="AG93" s="272"/>
    </row>
    <row r="94" spans="1:16" ht="12.75">
      <c r="A94" s="306"/>
      <c r="B94" s="276"/>
      <c r="C94" s="704" t="s">
        <v>558</v>
      </c>
      <c r="D94" s="698"/>
      <c r="E94" s="698"/>
      <c r="F94" s="698"/>
      <c r="G94" s="698"/>
      <c r="H94" s="698"/>
      <c r="I94" s="698"/>
      <c r="J94" s="698"/>
      <c r="K94" s="698"/>
      <c r="L94" s="698"/>
      <c r="M94" s="699"/>
      <c r="N94" s="273" t="s">
        <v>559</v>
      </c>
      <c r="O94" s="277"/>
      <c r="P94" s="278"/>
    </row>
    <row r="95" spans="1:16" ht="12.75" customHeight="1">
      <c r="A95" s="306"/>
      <c r="B95" s="276"/>
      <c r="C95" s="282"/>
      <c r="D95" s="697" t="s">
        <v>484</v>
      </c>
      <c r="E95" s="698"/>
      <c r="F95" s="698"/>
      <c r="G95" s="698"/>
      <c r="H95" s="698"/>
      <c r="I95" s="698"/>
      <c r="J95" s="699"/>
      <c r="K95" s="700" t="s">
        <v>542</v>
      </c>
      <c r="L95" s="700" t="s">
        <v>543</v>
      </c>
      <c r="M95" s="700" t="s">
        <v>544</v>
      </c>
      <c r="N95" s="283"/>
      <c r="O95" s="305" t="s">
        <v>485</v>
      </c>
      <c r="P95" s="305" t="s">
        <v>486</v>
      </c>
    </row>
    <row r="96" spans="1:16" ht="51">
      <c r="A96" s="308"/>
      <c r="B96" s="287"/>
      <c r="C96" s="288"/>
      <c r="D96" s="289"/>
      <c r="E96" s="304" t="s">
        <v>487</v>
      </c>
      <c r="F96" s="304" t="s">
        <v>488</v>
      </c>
      <c r="G96" s="304" t="s">
        <v>541</v>
      </c>
      <c r="H96" s="304" t="s">
        <v>489</v>
      </c>
      <c r="I96" s="304" t="s">
        <v>490</v>
      </c>
      <c r="J96" s="304" t="s">
        <v>545</v>
      </c>
      <c r="K96" s="701"/>
      <c r="L96" s="701"/>
      <c r="M96" s="701"/>
      <c r="N96" s="290"/>
      <c r="O96" s="291"/>
      <c r="P96" s="287"/>
    </row>
    <row r="97" spans="1:16" ht="16.5" customHeight="1">
      <c r="A97" s="302"/>
      <c r="B97" s="300">
        <v>15</v>
      </c>
      <c r="C97" s="303">
        <v>16</v>
      </c>
      <c r="D97" s="300">
        <v>17</v>
      </c>
      <c r="E97" s="303">
        <v>18</v>
      </c>
      <c r="F97" s="300">
        <v>19</v>
      </c>
      <c r="G97" s="303">
        <v>20</v>
      </c>
      <c r="H97" s="300">
        <v>21</v>
      </c>
      <c r="I97" s="303">
        <v>22</v>
      </c>
      <c r="J97" s="300">
        <v>23</v>
      </c>
      <c r="K97" s="303">
        <v>24</v>
      </c>
      <c r="L97" s="300">
        <v>25</v>
      </c>
      <c r="M97" s="303">
        <v>26</v>
      </c>
      <c r="N97" s="300">
        <v>27</v>
      </c>
      <c r="O97" s="303">
        <v>28</v>
      </c>
      <c r="P97" s="301">
        <v>29</v>
      </c>
    </row>
    <row r="98" spans="1:16" ht="12.75">
      <c r="A98" s="309">
        <v>2006</v>
      </c>
      <c r="B98" s="317">
        <f aca="true" t="shared" si="0" ref="B98:P98">+B11/B10*100-100</f>
        <v>-6.5167140825035546</v>
      </c>
      <c r="C98" s="318">
        <f t="shared" si="0"/>
        <v>12.865810343422083</v>
      </c>
      <c r="D98" s="318">
        <f t="shared" si="0"/>
        <v>6.144434820268515</v>
      </c>
      <c r="E98" s="319">
        <f t="shared" si="0"/>
        <v>-7.4433656957928775</v>
      </c>
      <c r="F98" s="319">
        <f t="shared" si="0"/>
        <v>12.338871383557716</v>
      </c>
      <c r="G98" s="319">
        <f t="shared" si="0"/>
        <v>26.015625000000014</v>
      </c>
      <c r="H98" s="319">
        <f t="shared" si="0"/>
        <v>4.928884295486995</v>
      </c>
      <c r="I98" s="319">
        <f t="shared" si="0"/>
        <v>4.315072620984765</v>
      </c>
      <c r="J98" s="319">
        <f t="shared" si="0"/>
        <v>-34.15637860082305</v>
      </c>
      <c r="K98" s="319">
        <f t="shared" si="0"/>
        <v>-7.676940639269404</v>
      </c>
      <c r="L98" s="319">
        <f t="shared" si="0"/>
        <v>141.60804020100502</v>
      </c>
      <c r="M98" s="319">
        <f t="shared" si="0"/>
        <v>47.21980886185926</v>
      </c>
      <c r="N98" s="319">
        <f t="shared" si="0"/>
        <v>10.620990743314906</v>
      </c>
      <c r="O98" s="319">
        <f t="shared" si="0"/>
        <v>8.32554544091009</v>
      </c>
      <c r="P98" s="319">
        <f t="shared" si="0"/>
        <v>29.66537415660403</v>
      </c>
    </row>
    <row r="99" spans="1:16" ht="12.75">
      <c r="A99" s="309">
        <v>2007</v>
      </c>
      <c r="B99" s="320">
        <f aca="true" t="shared" si="1" ref="B99:P99">+B12/B11*100-100</f>
        <v>-25.72675188996199</v>
      </c>
      <c r="C99" s="296">
        <f t="shared" si="1"/>
        <v>10.357561877447608</v>
      </c>
      <c r="D99" s="296">
        <f t="shared" si="1"/>
        <v>9.297161438965574</v>
      </c>
      <c r="E99" s="295">
        <f t="shared" si="1"/>
        <v>28.028712971951364</v>
      </c>
      <c r="F99" s="295">
        <f t="shared" si="1"/>
        <v>10.913860474940876</v>
      </c>
      <c r="G99" s="295">
        <f t="shared" si="1"/>
        <v>17.172969621822688</v>
      </c>
      <c r="H99" s="295">
        <f t="shared" si="1"/>
        <v>5.851788271799478</v>
      </c>
      <c r="I99" s="295">
        <f t="shared" si="1"/>
        <v>14.471172852477793</v>
      </c>
      <c r="J99" s="295">
        <f t="shared" si="1"/>
        <v>19.687499999999986</v>
      </c>
      <c r="K99" s="295">
        <f t="shared" si="1"/>
        <v>20.803709428129835</v>
      </c>
      <c r="L99" s="295">
        <f t="shared" si="1"/>
        <v>11.655574043261225</v>
      </c>
      <c r="M99" s="295">
        <f t="shared" si="1"/>
        <v>25.022130421953378</v>
      </c>
      <c r="N99" s="295">
        <f t="shared" si="1"/>
        <v>6.825844178541189</v>
      </c>
      <c r="O99" s="295">
        <f t="shared" si="1"/>
        <v>4.9872365317937835</v>
      </c>
      <c r="P99" s="295">
        <f t="shared" si="1"/>
        <v>19.673963122347175</v>
      </c>
    </row>
    <row r="100" spans="1:16" ht="12.75">
      <c r="A100" s="311">
        <v>2008</v>
      </c>
      <c r="B100" s="321">
        <f aca="true" t="shared" si="2" ref="B100:P100">+B13/B12*100-100</f>
        <v>-9.882825071510851</v>
      </c>
      <c r="C100" s="322">
        <f t="shared" si="2"/>
        <v>6.1384736515424265</v>
      </c>
      <c r="D100" s="322">
        <f t="shared" si="2"/>
        <v>5.251335043378475</v>
      </c>
      <c r="E100" s="323">
        <f t="shared" si="2"/>
        <v>8.786057474390361</v>
      </c>
      <c r="F100" s="323">
        <f t="shared" si="2"/>
        <v>21.908903701894815</v>
      </c>
      <c r="G100" s="323">
        <f t="shared" si="2"/>
        <v>8.994708994709</v>
      </c>
      <c r="H100" s="323">
        <f t="shared" si="2"/>
        <v>2.6646845250133424</v>
      </c>
      <c r="I100" s="323">
        <f t="shared" si="2"/>
        <v>-3.8398223520759274</v>
      </c>
      <c r="J100" s="323">
        <f t="shared" si="2"/>
        <v>-5.221932114882506</v>
      </c>
      <c r="K100" s="323">
        <f t="shared" si="2"/>
        <v>11.8091095189355</v>
      </c>
      <c r="L100" s="323">
        <f t="shared" si="2"/>
        <v>8.45689590939574</v>
      </c>
      <c r="M100" s="323">
        <f t="shared" si="2"/>
        <v>-1.1918810479112523</v>
      </c>
      <c r="N100" s="323">
        <f t="shared" si="2"/>
        <v>5.048235607504779</v>
      </c>
      <c r="O100" s="323">
        <f t="shared" si="2"/>
        <v>6.008364999036871</v>
      </c>
      <c r="P100" s="323">
        <f t="shared" si="2"/>
        <v>-0.8800484096884702</v>
      </c>
    </row>
    <row r="101" spans="1:16" ht="12.75" hidden="1" outlineLevel="1">
      <c r="A101" s="309" t="s">
        <v>175</v>
      </c>
      <c r="B101" s="310">
        <f aca="true" t="shared" si="3" ref="B101:P101">+B18/B14*100-100</f>
        <v>-94.40258342303552</v>
      </c>
      <c r="C101" s="298">
        <f t="shared" si="3"/>
        <v>10.42564031309341</v>
      </c>
      <c r="D101" s="298">
        <f t="shared" si="3"/>
        <v>7.554587472772667</v>
      </c>
      <c r="E101" s="298">
        <f t="shared" si="3"/>
        <v>-90.08016032064128</v>
      </c>
      <c r="F101" s="298">
        <f t="shared" si="3"/>
        <v>32.257269590931486</v>
      </c>
      <c r="G101" s="298">
        <f t="shared" si="3"/>
        <v>-22.727272727272734</v>
      </c>
      <c r="H101" s="298">
        <f t="shared" si="3"/>
        <v>1.6638584667228287</v>
      </c>
      <c r="I101" s="298">
        <f t="shared" si="3"/>
        <v>30.901408450704224</v>
      </c>
      <c r="J101" s="298">
        <f t="shared" si="3"/>
        <v>-59.53488372093024</v>
      </c>
      <c r="K101" s="298">
        <f t="shared" si="3"/>
        <v>8.816120906801018</v>
      </c>
      <c r="L101" s="298">
        <f t="shared" si="3"/>
        <v>58.474576271186436</v>
      </c>
      <c r="M101" s="298">
        <f t="shared" si="3"/>
        <v>59.23009623797026</v>
      </c>
      <c r="N101" s="298">
        <f t="shared" si="3"/>
        <v>15.138902332784838</v>
      </c>
      <c r="O101" s="298">
        <f t="shared" si="3"/>
        <v>12.091289233714548</v>
      </c>
      <c r="P101" s="298">
        <f t="shared" si="3"/>
        <v>89.54489544895449</v>
      </c>
    </row>
    <row r="102" spans="1:16" ht="12.75" hidden="1" outlineLevel="1">
      <c r="A102" s="309" t="s">
        <v>176</v>
      </c>
      <c r="B102" s="310">
        <f aca="true" t="shared" si="4" ref="B102:P102">+B19/B15*100-100</f>
        <v>792.6509186351707</v>
      </c>
      <c r="C102" s="298">
        <f t="shared" si="4"/>
        <v>9.136814024390262</v>
      </c>
      <c r="D102" s="298">
        <f t="shared" si="4"/>
        <v>1.7051288980165253</v>
      </c>
      <c r="E102" s="298">
        <f t="shared" si="4"/>
        <v>-136.63366336633663</v>
      </c>
      <c r="F102" s="298">
        <f t="shared" si="4"/>
        <v>6.193442237630748</v>
      </c>
      <c r="G102" s="298">
        <f t="shared" si="4"/>
        <v>6.234096692111962</v>
      </c>
      <c r="H102" s="298">
        <f t="shared" si="4"/>
        <v>1.2133052285229695</v>
      </c>
      <c r="I102" s="298">
        <f t="shared" si="4"/>
        <v>9.181609815289193</v>
      </c>
      <c r="J102" s="298">
        <f t="shared" si="4"/>
        <v>-50.88757396449704</v>
      </c>
      <c r="K102" s="298">
        <f t="shared" si="4"/>
        <v>16.604127579737323</v>
      </c>
      <c r="L102" s="298">
        <f t="shared" si="4"/>
        <v>150.1685393258427</v>
      </c>
      <c r="M102" s="298">
        <f t="shared" si="4"/>
        <v>74.89489489489489</v>
      </c>
      <c r="N102" s="298">
        <f t="shared" si="4"/>
        <v>16.183170069632965</v>
      </c>
      <c r="O102" s="298">
        <f t="shared" si="4"/>
        <v>12.245979855098057</v>
      </c>
      <c r="P102" s="298">
        <f t="shared" si="4"/>
        <v>72.85610465116278</v>
      </c>
    </row>
    <row r="103" spans="1:16" ht="12.75" hidden="1" outlineLevel="1">
      <c r="A103" s="309" t="s">
        <v>177</v>
      </c>
      <c r="B103" s="310">
        <f aca="true" t="shared" si="5" ref="B103:P103">+B20/B16*100-100</f>
        <v>-36.677814938684506</v>
      </c>
      <c r="C103" s="298">
        <f t="shared" si="5"/>
        <v>12.471054186562753</v>
      </c>
      <c r="D103" s="298">
        <f t="shared" si="5"/>
        <v>4.9037520993669546</v>
      </c>
      <c r="E103" s="298">
        <f t="shared" si="5"/>
        <v>-102.26063829787233</v>
      </c>
      <c r="F103" s="298">
        <f t="shared" si="5"/>
        <v>7.745098039215705</v>
      </c>
      <c r="G103" s="298">
        <f t="shared" si="5"/>
        <v>11.057225994180413</v>
      </c>
      <c r="H103" s="298">
        <f t="shared" si="5"/>
        <v>6.450162551013335</v>
      </c>
      <c r="I103" s="298">
        <f t="shared" si="5"/>
        <v>6.328579866677913</v>
      </c>
      <c r="J103" s="298">
        <f t="shared" si="5"/>
        <v>-41.445783132530124</v>
      </c>
      <c r="K103" s="298">
        <f t="shared" si="5"/>
        <v>1.320528211284497</v>
      </c>
      <c r="L103" s="298">
        <f t="shared" si="5"/>
        <v>148.09315866084427</v>
      </c>
      <c r="M103" s="298">
        <f t="shared" si="5"/>
        <v>16.06597434331094</v>
      </c>
      <c r="N103" s="298">
        <f t="shared" si="5"/>
        <v>10.445887180743554</v>
      </c>
      <c r="O103" s="298">
        <f t="shared" si="5"/>
        <v>7.103970256274067</v>
      </c>
      <c r="P103" s="298">
        <f t="shared" si="5"/>
        <v>50.237154150197625</v>
      </c>
    </row>
    <row r="104" spans="1:16" ht="12.75" hidden="1" outlineLevel="1">
      <c r="A104" s="309" t="s">
        <v>178</v>
      </c>
      <c r="B104" s="310">
        <f aca="true" t="shared" si="6" ref="B104:P104">+B21/B17*100-100</f>
        <v>-6.5167140825035546</v>
      </c>
      <c r="C104" s="298">
        <f t="shared" si="6"/>
        <v>12.865810343422083</v>
      </c>
      <c r="D104" s="298">
        <f t="shared" si="6"/>
        <v>6.144434820268515</v>
      </c>
      <c r="E104" s="298">
        <f t="shared" si="6"/>
        <v>-7.4433656957928775</v>
      </c>
      <c r="F104" s="298">
        <f t="shared" si="6"/>
        <v>12.338871383557716</v>
      </c>
      <c r="G104" s="298">
        <f t="shared" si="6"/>
        <v>26.015625000000014</v>
      </c>
      <c r="H104" s="298">
        <f t="shared" si="6"/>
        <v>4.928884295486995</v>
      </c>
      <c r="I104" s="298">
        <f t="shared" si="6"/>
        <v>4.315072620984765</v>
      </c>
      <c r="J104" s="298">
        <f t="shared" si="6"/>
        <v>-34.15637860082305</v>
      </c>
      <c r="K104" s="298">
        <f t="shared" si="6"/>
        <v>-7.676940639269404</v>
      </c>
      <c r="L104" s="298">
        <f t="shared" si="6"/>
        <v>141.60804020100502</v>
      </c>
      <c r="M104" s="298">
        <f t="shared" si="6"/>
        <v>47.21980886185926</v>
      </c>
      <c r="N104" s="298">
        <f t="shared" si="6"/>
        <v>10.620990743314906</v>
      </c>
      <c r="O104" s="298">
        <f t="shared" si="6"/>
        <v>8.32554544091009</v>
      </c>
      <c r="P104" s="298">
        <f t="shared" si="6"/>
        <v>29.66537415660403</v>
      </c>
    </row>
    <row r="105" spans="1:16" ht="12.75" hidden="1" outlineLevel="1">
      <c r="A105" s="309" t="s">
        <v>179</v>
      </c>
      <c r="B105" s="310">
        <f aca="true" t="shared" si="7" ref="B105:P105">+B22/B18*100-100</f>
        <v>-7688.461538461539</v>
      </c>
      <c r="C105" s="298">
        <f t="shared" si="7"/>
        <v>-2.2187735928193746</v>
      </c>
      <c r="D105" s="298">
        <f t="shared" si="7"/>
        <v>-6.223758952827865</v>
      </c>
      <c r="E105" s="298">
        <f t="shared" si="7"/>
        <v>-171.7171717171717</v>
      </c>
      <c r="F105" s="298">
        <f t="shared" si="7"/>
        <v>-16.564188559716797</v>
      </c>
      <c r="G105" s="298">
        <f t="shared" si="7"/>
        <v>48.84910485933506</v>
      </c>
      <c r="H105" s="298">
        <f t="shared" si="7"/>
        <v>1.9784545266210927</v>
      </c>
      <c r="I105" s="298">
        <f t="shared" si="7"/>
        <v>-12.26597805035506</v>
      </c>
      <c r="J105" s="298">
        <f t="shared" si="7"/>
        <v>-14.94252873563218</v>
      </c>
      <c r="K105" s="298">
        <f t="shared" si="7"/>
        <v>-18.34490740740742</v>
      </c>
      <c r="L105" s="298">
        <f t="shared" si="7"/>
        <v>55.989304812834206</v>
      </c>
      <c r="M105" s="298">
        <f t="shared" si="7"/>
        <v>54.39560439560441</v>
      </c>
      <c r="N105" s="298">
        <f t="shared" si="7"/>
        <v>14.585960487599834</v>
      </c>
      <c r="O105" s="298">
        <f t="shared" si="7"/>
        <v>13.510719582902595</v>
      </c>
      <c r="P105" s="298">
        <f t="shared" si="7"/>
        <v>30.110317975340706</v>
      </c>
    </row>
    <row r="106" spans="1:16" ht="12.75" hidden="1" outlineLevel="1">
      <c r="A106" s="309" t="s">
        <v>180</v>
      </c>
      <c r="B106" s="310">
        <f aca="true" t="shared" si="8" ref="B106:P106">+B23/B19*100-100</f>
        <v>7.350779182593342</v>
      </c>
      <c r="C106" s="298">
        <f t="shared" si="8"/>
        <v>5.656918376254907</v>
      </c>
      <c r="D106" s="298">
        <f t="shared" si="8"/>
        <v>8.457103382309967</v>
      </c>
      <c r="E106" s="298">
        <f t="shared" si="8"/>
        <v>-3.7837837837837753</v>
      </c>
      <c r="F106" s="298">
        <f t="shared" si="8"/>
        <v>12.815405046480734</v>
      </c>
      <c r="G106" s="298">
        <f t="shared" si="8"/>
        <v>22.155688622754496</v>
      </c>
      <c r="H106" s="298">
        <f t="shared" si="8"/>
        <v>6.491593437293645</v>
      </c>
      <c r="I106" s="298">
        <f t="shared" si="8"/>
        <v>6.853544084959239</v>
      </c>
      <c r="J106" s="298">
        <f t="shared" si="8"/>
        <v>0</v>
      </c>
      <c r="K106" s="298">
        <f t="shared" si="8"/>
        <v>-10.404934298739605</v>
      </c>
      <c r="L106" s="298">
        <f t="shared" si="8"/>
        <v>-4.536267684706942</v>
      </c>
      <c r="M106" s="298">
        <f t="shared" si="8"/>
        <v>39.045329670329664</v>
      </c>
      <c r="N106" s="298">
        <f t="shared" si="8"/>
        <v>5.773958269844172</v>
      </c>
      <c r="O106" s="298">
        <f t="shared" si="8"/>
        <v>5.9306405181720265</v>
      </c>
      <c r="P106" s="298">
        <f t="shared" si="8"/>
        <v>4.3030106709970966</v>
      </c>
    </row>
    <row r="107" spans="1:16" ht="12.75" hidden="1" outlineLevel="1">
      <c r="A107" s="309" t="s">
        <v>181</v>
      </c>
      <c r="B107" s="310">
        <f aca="true" t="shared" si="9" ref="B107:P107">+B24/B20*100-100</f>
        <v>-88.029540406038</v>
      </c>
      <c r="C107" s="298">
        <f t="shared" si="9"/>
        <v>7.72021965002358</v>
      </c>
      <c r="D107" s="298">
        <f t="shared" si="9"/>
        <v>6.715529236507621</v>
      </c>
      <c r="E107" s="298">
        <f t="shared" si="9"/>
        <v>-708.8155238195658</v>
      </c>
      <c r="F107" s="298">
        <f t="shared" si="9"/>
        <v>14.208333382071189</v>
      </c>
      <c r="G107" s="298">
        <f t="shared" si="9"/>
        <v>29.25764192139738</v>
      </c>
      <c r="H107" s="298">
        <f t="shared" si="9"/>
        <v>2.049380839209519</v>
      </c>
      <c r="I107" s="298">
        <f t="shared" si="9"/>
        <v>7.914613028370553</v>
      </c>
      <c r="J107" s="298">
        <f t="shared" si="9"/>
        <v>6.584362139917687</v>
      </c>
      <c r="K107" s="298">
        <f t="shared" si="9"/>
        <v>4.5221169036334885</v>
      </c>
      <c r="L107" s="298">
        <f t="shared" si="9"/>
        <v>16.322459516545408</v>
      </c>
      <c r="M107" s="298">
        <f t="shared" si="9"/>
        <v>27.05263157894737</v>
      </c>
      <c r="N107" s="298">
        <f t="shared" si="9"/>
        <v>5.458226150293541</v>
      </c>
      <c r="O107" s="298">
        <f t="shared" si="9"/>
        <v>5.13117202978502</v>
      </c>
      <c r="P107" s="298">
        <f t="shared" si="9"/>
        <v>8.629959554419358</v>
      </c>
    </row>
    <row r="108" spans="1:18" ht="12.75" collapsed="1">
      <c r="A108" s="309" t="s">
        <v>29</v>
      </c>
      <c r="B108" s="310">
        <f aca="true" t="shared" si="10" ref="B108:P108">+B25/B21*100-100</f>
        <v>-25.72675188996199</v>
      </c>
      <c r="C108" s="298">
        <f t="shared" si="10"/>
        <v>10.357561877447608</v>
      </c>
      <c r="D108" s="298">
        <f t="shared" si="10"/>
        <v>9.297161438965574</v>
      </c>
      <c r="E108" s="298">
        <f t="shared" si="10"/>
        <v>28.028712971951364</v>
      </c>
      <c r="F108" s="298">
        <f t="shared" si="10"/>
        <v>10.913860474940876</v>
      </c>
      <c r="G108" s="298">
        <f t="shared" si="10"/>
        <v>17.172969621822688</v>
      </c>
      <c r="H108" s="298">
        <f t="shared" si="10"/>
        <v>5.851788271799478</v>
      </c>
      <c r="I108" s="298">
        <f t="shared" si="10"/>
        <v>14.471172852477793</v>
      </c>
      <c r="J108" s="298">
        <f t="shared" si="10"/>
        <v>19.687499999999986</v>
      </c>
      <c r="K108" s="298">
        <f t="shared" si="10"/>
        <v>20.803709428129835</v>
      </c>
      <c r="L108" s="298">
        <f t="shared" si="10"/>
        <v>11.655574043261225</v>
      </c>
      <c r="M108" s="298">
        <f t="shared" si="10"/>
        <v>25.022130421953378</v>
      </c>
      <c r="N108" s="298">
        <f t="shared" si="10"/>
        <v>6.825844178541189</v>
      </c>
      <c r="O108" s="298">
        <f t="shared" si="10"/>
        <v>4.9872365317937835</v>
      </c>
      <c r="P108" s="298">
        <f t="shared" si="10"/>
        <v>19.673963122347175</v>
      </c>
      <c r="Q108" s="298"/>
      <c r="R108" s="298"/>
    </row>
    <row r="109" spans="1:18" ht="12.75">
      <c r="A109" s="309" t="s">
        <v>30</v>
      </c>
      <c r="B109" s="310">
        <f aca="true" t="shared" si="11" ref="B109:P109">+B26/B22*100-100</f>
        <v>-128.81398884946782</v>
      </c>
      <c r="C109" s="298">
        <f t="shared" si="11"/>
        <v>15.283318320250487</v>
      </c>
      <c r="D109" s="298">
        <f t="shared" si="11"/>
        <v>16.386621016592045</v>
      </c>
      <c r="E109" s="298">
        <f t="shared" si="11"/>
        <v>-84.50704225352112</v>
      </c>
      <c r="F109" s="298">
        <f t="shared" si="11"/>
        <v>44.149173738276005</v>
      </c>
      <c r="G109" s="298">
        <f t="shared" si="11"/>
        <v>0.17182130584191668</v>
      </c>
      <c r="H109" s="298">
        <f t="shared" si="11"/>
        <v>-5.495175215845606</v>
      </c>
      <c r="I109" s="298">
        <f t="shared" si="11"/>
        <v>38.97473632572971</v>
      </c>
      <c r="J109" s="298">
        <f t="shared" si="11"/>
        <v>33.783783783783775</v>
      </c>
      <c r="K109" s="298">
        <f t="shared" si="11"/>
        <v>16.229624379872433</v>
      </c>
      <c r="L109" s="298">
        <f t="shared" si="11"/>
        <v>7.64484058964689</v>
      </c>
      <c r="M109" s="298">
        <f t="shared" si="11"/>
        <v>10.355871886121008</v>
      </c>
      <c r="N109" s="298">
        <f t="shared" si="11"/>
        <v>-5.579603815113714</v>
      </c>
      <c r="O109" s="298">
        <f t="shared" si="11"/>
        <v>-3.488418135022769</v>
      </c>
      <c r="P109" s="298">
        <f t="shared" si="11"/>
        <v>-31.920199501246884</v>
      </c>
      <c r="Q109" s="298"/>
      <c r="R109" s="298"/>
    </row>
    <row r="110" spans="1:18" ht="12.75">
      <c r="A110" s="309" t="s">
        <v>31</v>
      </c>
      <c r="B110" s="310">
        <f aca="true" t="shared" si="12" ref="B110:P110">+B27/B23*100-100</f>
        <v>-62.612982744453575</v>
      </c>
      <c r="C110" s="298">
        <f t="shared" si="12"/>
        <v>7.1056762786086125</v>
      </c>
      <c r="D110" s="298">
        <f t="shared" si="12"/>
        <v>4.6006859382655705</v>
      </c>
      <c r="E110" s="298">
        <f t="shared" si="12"/>
        <v>47.191011235955045</v>
      </c>
      <c r="F110" s="298">
        <f t="shared" si="12"/>
        <v>9.888169511477358</v>
      </c>
      <c r="G110" s="298">
        <f t="shared" si="12"/>
        <v>3.2352941176470438</v>
      </c>
      <c r="H110" s="298">
        <f t="shared" si="12"/>
        <v>0.13355592654424697</v>
      </c>
      <c r="I110" s="298">
        <f t="shared" si="12"/>
        <v>9.984976308794643</v>
      </c>
      <c r="J110" s="298">
        <f t="shared" si="12"/>
        <v>17.46987951807229</v>
      </c>
      <c r="K110" s="298">
        <f t="shared" si="12"/>
        <v>9.63783298413648</v>
      </c>
      <c r="L110" s="298">
        <f t="shared" si="12"/>
        <v>29.122559397788734</v>
      </c>
      <c r="M110" s="298">
        <f t="shared" si="12"/>
        <v>32.84761669548038</v>
      </c>
      <c r="N110" s="298">
        <f t="shared" si="12"/>
        <v>2.2165453393004526</v>
      </c>
      <c r="O110" s="298">
        <f t="shared" si="12"/>
        <v>3.8215749134837864</v>
      </c>
      <c r="P110" s="298">
        <f t="shared" si="12"/>
        <v>-13.013583451523985</v>
      </c>
      <c r="Q110" s="298"/>
      <c r="R110" s="298"/>
    </row>
    <row r="111" spans="1:18" ht="12.75">
      <c r="A111" s="309" t="s">
        <v>32</v>
      </c>
      <c r="B111" s="310">
        <f aca="true" t="shared" si="13" ref="B111:P111">+B28/B24*100-100</f>
        <v>-799.5899430431244</v>
      </c>
      <c r="C111" s="298">
        <f t="shared" si="13"/>
        <v>5.843369839637717</v>
      </c>
      <c r="D111" s="298">
        <f t="shared" si="13"/>
        <v>6.602512701411214</v>
      </c>
      <c r="E111" s="298">
        <f t="shared" si="13"/>
        <v>-68.11552277100705</v>
      </c>
      <c r="F111" s="298">
        <f t="shared" si="13"/>
        <v>19.24692418840263</v>
      </c>
      <c r="G111" s="298">
        <f t="shared" si="13"/>
        <v>4.054054054054063</v>
      </c>
      <c r="H111" s="298">
        <f t="shared" si="13"/>
        <v>3.1430373125100886</v>
      </c>
      <c r="I111" s="298">
        <f t="shared" si="13"/>
        <v>2.770045134659455</v>
      </c>
      <c r="J111" s="298">
        <f t="shared" si="13"/>
        <v>-2.3166023166023137</v>
      </c>
      <c r="K111" s="298">
        <f t="shared" si="13"/>
        <v>9.97543925939921</v>
      </c>
      <c r="L111" s="298">
        <f t="shared" si="13"/>
        <v>-1.2508826793099956</v>
      </c>
      <c r="M111" s="298">
        <f t="shared" si="13"/>
        <v>36.51615575807787</v>
      </c>
      <c r="N111" s="298">
        <f t="shared" si="13"/>
        <v>3.6835694789000684</v>
      </c>
      <c r="O111" s="298">
        <f t="shared" si="13"/>
        <v>13.65284200029457</v>
      </c>
      <c r="P111" s="298">
        <f t="shared" si="13"/>
        <v>-5.934204243072244</v>
      </c>
      <c r="Q111" s="298"/>
      <c r="R111" s="298"/>
    </row>
    <row r="112" spans="1:18" ht="12.75">
      <c r="A112" s="311" t="s">
        <v>33</v>
      </c>
      <c r="B112" s="312">
        <f aca="true" t="shared" si="14" ref="B112:P112">+B29/B25*100-100</f>
        <v>-9.882825071510851</v>
      </c>
      <c r="C112" s="324">
        <f t="shared" si="14"/>
        <v>6.1384736515424265</v>
      </c>
      <c r="D112" s="324">
        <f t="shared" si="14"/>
        <v>5.251335043378475</v>
      </c>
      <c r="E112" s="324">
        <f t="shared" si="14"/>
        <v>8.786057474390361</v>
      </c>
      <c r="F112" s="324">
        <f t="shared" si="14"/>
        <v>21.908903701894815</v>
      </c>
      <c r="G112" s="324">
        <f t="shared" si="14"/>
        <v>8.994708994709</v>
      </c>
      <c r="H112" s="324">
        <f t="shared" si="14"/>
        <v>2.6646845250133424</v>
      </c>
      <c r="I112" s="324">
        <f t="shared" si="14"/>
        <v>-3.8398223520759274</v>
      </c>
      <c r="J112" s="324">
        <f t="shared" si="14"/>
        <v>-5.221932114882506</v>
      </c>
      <c r="K112" s="324">
        <f t="shared" si="14"/>
        <v>11.8091095189355</v>
      </c>
      <c r="L112" s="324">
        <f t="shared" si="14"/>
        <v>8.45689590939574</v>
      </c>
      <c r="M112" s="324">
        <f t="shared" si="14"/>
        <v>-1.1918810479112523</v>
      </c>
      <c r="N112" s="324">
        <f t="shared" si="14"/>
        <v>5.048235607504779</v>
      </c>
      <c r="O112" s="324">
        <f t="shared" si="14"/>
        <v>6.008364999036871</v>
      </c>
      <c r="P112" s="324">
        <f t="shared" si="14"/>
        <v>-0.8800484096884702</v>
      </c>
      <c r="Q112" s="298"/>
      <c r="R112" s="298"/>
    </row>
    <row r="113" spans="1:16" ht="12.75" hidden="1" outlineLevel="1">
      <c r="A113" s="309" t="s">
        <v>34</v>
      </c>
      <c r="B113" s="297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</row>
    <row r="114" spans="1:16" ht="12.75" hidden="1" outlineLevel="1">
      <c r="A114" s="309" t="s">
        <v>35</v>
      </c>
      <c r="B114" s="297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</row>
    <row r="115" spans="1:16" ht="12.75" hidden="1" outlineLevel="1">
      <c r="A115" s="309" t="s">
        <v>36</v>
      </c>
      <c r="B115" s="297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</row>
    <row r="116" spans="1:16" ht="12.75" hidden="1" outlineLevel="1">
      <c r="A116" s="309" t="s">
        <v>37</v>
      </c>
      <c r="B116" s="297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</row>
    <row r="117" spans="1:16" ht="12.75" hidden="1" outlineLevel="1">
      <c r="A117" s="309" t="s">
        <v>38</v>
      </c>
      <c r="B117" s="297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</row>
    <row r="118" spans="1:16" ht="12.75" hidden="1" outlineLevel="1">
      <c r="A118" s="309" t="s">
        <v>39</v>
      </c>
      <c r="B118" s="297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</row>
    <row r="119" spans="1:16" ht="12.75" hidden="1" outlineLevel="1">
      <c r="A119" s="309" t="s">
        <v>40</v>
      </c>
      <c r="B119" s="297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</row>
    <row r="120" spans="1:16" ht="12.75" hidden="1" outlineLevel="1">
      <c r="A120" s="309" t="s">
        <v>41</v>
      </c>
      <c r="B120" s="297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</row>
    <row r="121" spans="1:26" ht="12.75" hidden="1" outlineLevel="1">
      <c r="A121" s="309" t="s">
        <v>528</v>
      </c>
      <c r="B121" s="310">
        <f aca="true" t="shared" si="15" ref="B121:P121">+B42/B30*100-100</f>
        <v>180.4895104895105</v>
      </c>
      <c r="C121" s="298">
        <f t="shared" si="15"/>
        <v>33.0562347188264</v>
      </c>
      <c r="D121" s="298">
        <f t="shared" si="15"/>
        <v>29.45346738850219</v>
      </c>
      <c r="E121" s="298">
        <f t="shared" si="15"/>
        <v>-2.534562211981566</v>
      </c>
      <c r="F121" s="298">
        <f t="shared" si="15"/>
        <v>98.32635983263597</v>
      </c>
      <c r="G121" s="298">
        <f t="shared" si="15"/>
        <v>-31.561461794019934</v>
      </c>
      <c r="H121" s="298">
        <f t="shared" si="15"/>
        <v>15.117719950433695</v>
      </c>
      <c r="I121" s="298">
        <f t="shared" si="15"/>
        <v>81.35700697526951</v>
      </c>
      <c r="J121" s="298">
        <f t="shared" si="15"/>
        <v>-74.6031746031746</v>
      </c>
      <c r="K121" s="298">
        <f t="shared" si="15"/>
        <v>98.97959183673467</v>
      </c>
      <c r="L121" s="298">
        <f t="shared" si="15"/>
        <v>103.33333333333331</v>
      </c>
      <c r="M121" s="298">
        <f t="shared" si="15"/>
        <v>100</v>
      </c>
      <c r="N121" s="298">
        <f t="shared" si="15"/>
        <v>1.8222222222222086</v>
      </c>
      <c r="O121" s="298">
        <f t="shared" si="15"/>
        <v>6.9624250078938985</v>
      </c>
      <c r="P121" s="298">
        <f t="shared" si="15"/>
        <v>-76.4423076923077</v>
      </c>
      <c r="Q121" s="298"/>
      <c r="R121" s="298"/>
      <c r="S121" s="299"/>
      <c r="T121" s="299"/>
      <c r="U121" s="299"/>
      <c r="V121" s="299"/>
      <c r="W121" s="299"/>
      <c r="X121" s="299"/>
      <c r="Y121" s="299"/>
      <c r="Z121" s="299"/>
    </row>
    <row r="122" spans="1:26" ht="12.75" hidden="1" outlineLevel="1">
      <c r="A122" s="309" t="s">
        <v>529</v>
      </c>
      <c r="B122" s="310">
        <f aca="true" t="shared" si="16" ref="B122:P122">+B43/B31*100-100</f>
        <v>-672.554347826087</v>
      </c>
      <c r="C122" s="298">
        <f t="shared" si="16"/>
        <v>26.675247974558943</v>
      </c>
      <c r="D122" s="298">
        <f t="shared" si="16"/>
        <v>22.799789621318382</v>
      </c>
      <c r="E122" s="298">
        <f t="shared" si="16"/>
        <v>-31.182795698924735</v>
      </c>
      <c r="F122" s="298">
        <f t="shared" si="16"/>
        <v>82.46687054026503</v>
      </c>
      <c r="G122" s="298">
        <f t="shared" si="16"/>
        <v>-27.317073170731703</v>
      </c>
      <c r="H122" s="298">
        <f t="shared" si="16"/>
        <v>12.404500625086825</v>
      </c>
      <c r="I122" s="298">
        <f t="shared" si="16"/>
        <v>46.67458432304039</v>
      </c>
      <c r="J122" s="298">
        <f t="shared" si="16"/>
        <v>-69.84924623115577</v>
      </c>
      <c r="K122" s="298">
        <f t="shared" si="16"/>
        <v>71.045197740113</v>
      </c>
      <c r="L122" s="298">
        <f t="shared" si="16"/>
        <v>39.78001833180568</v>
      </c>
      <c r="M122" s="298">
        <f t="shared" si="16"/>
        <v>38.56209150326799</v>
      </c>
      <c r="N122" s="298">
        <f t="shared" si="16"/>
        <v>7.720073664825037</v>
      </c>
      <c r="O122" s="298">
        <f t="shared" si="16"/>
        <v>8.789077651074422</v>
      </c>
      <c r="P122" s="298">
        <f t="shared" si="16"/>
        <v>-12.426900584795334</v>
      </c>
      <c r="Q122" s="298"/>
      <c r="R122" s="298"/>
      <c r="S122" s="299"/>
      <c r="T122" s="299"/>
      <c r="U122" s="299"/>
      <c r="V122" s="299"/>
      <c r="W122" s="299"/>
      <c r="X122" s="299"/>
      <c r="Y122" s="299"/>
      <c r="Z122" s="299"/>
    </row>
    <row r="123" spans="1:26" ht="12.75" hidden="1" outlineLevel="1">
      <c r="A123" s="309" t="s">
        <v>530</v>
      </c>
      <c r="B123" s="310">
        <f aca="true" t="shared" si="17" ref="B123:P123">+B44/B32*100-100</f>
        <v>-94.40258342303552</v>
      </c>
      <c r="C123" s="298">
        <f t="shared" si="17"/>
        <v>10.42564031309341</v>
      </c>
      <c r="D123" s="298">
        <f t="shared" si="17"/>
        <v>7.554587472772667</v>
      </c>
      <c r="E123" s="298">
        <f t="shared" si="17"/>
        <v>-90.08016032064128</v>
      </c>
      <c r="F123" s="298">
        <f t="shared" si="17"/>
        <v>32.257269590931486</v>
      </c>
      <c r="G123" s="298">
        <f t="shared" si="17"/>
        <v>-22.727272727272734</v>
      </c>
      <c r="H123" s="298">
        <f t="shared" si="17"/>
        <v>1.6638584667228287</v>
      </c>
      <c r="I123" s="298">
        <f t="shared" si="17"/>
        <v>30.901408450704224</v>
      </c>
      <c r="J123" s="298">
        <f t="shared" si="17"/>
        <v>-59.53488372093024</v>
      </c>
      <c r="K123" s="298">
        <f t="shared" si="17"/>
        <v>8.816120906801018</v>
      </c>
      <c r="L123" s="298">
        <f t="shared" si="17"/>
        <v>58.474576271186436</v>
      </c>
      <c r="M123" s="298">
        <f t="shared" si="17"/>
        <v>59.23009623797026</v>
      </c>
      <c r="N123" s="298">
        <f t="shared" si="17"/>
        <v>15.138902332784838</v>
      </c>
      <c r="O123" s="298">
        <f t="shared" si="17"/>
        <v>12.091289233714548</v>
      </c>
      <c r="P123" s="298">
        <f t="shared" si="17"/>
        <v>89.54489544895449</v>
      </c>
      <c r="Q123" s="298"/>
      <c r="R123" s="298"/>
      <c r="S123" s="299"/>
      <c r="T123" s="299"/>
      <c r="U123" s="299"/>
      <c r="V123" s="299"/>
      <c r="W123" s="299"/>
      <c r="X123" s="299"/>
      <c r="Y123" s="299"/>
      <c r="Z123" s="299"/>
    </row>
    <row r="124" spans="1:26" ht="12.75" hidden="1" outlineLevel="1">
      <c r="A124" s="309" t="s">
        <v>282</v>
      </c>
      <c r="B124" s="310">
        <f aca="true" t="shared" si="18" ref="B124:P124">+B45/B33*100-100</f>
        <v>-97.17114568599717</v>
      </c>
      <c r="C124" s="298">
        <f t="shared" si="18"/>
        <v>5.677625236844719</v>
      </c>
      <c r="D124" s="298">
        <f t="shared" si="18"/>
        <v>1.826994780014914</v>
      </c>
      <c r="E124" s="298">
        <f t="shared" si="18"/>
        <v>-142.6981919332406</v>
      </c>
      <c r="F124" s="298">
        <f t="shared" si="18"/>
        <v>9.916281755196323</v>
      </c>
      <c r="G124" s="298">
        <f t="shared" si="18"/>
        <v>1.2578616352201237</v>
      </c>
      <c r="H124" s="298">
        <f t="shared" si="18"/>
        <v>1.0350733487229036</v>
      </c>
      <c r="I124" s="298">
        <f t="shared" si="18"/>
        <v>17.463273329195133</v>
      </c>
      <c r="J124" s="298">
        <f t="shared" si="18"/>
        <v>-58.90909090909091</v>
      </c>
      <c r="K124" s="298">
        <f t="shared" si="18"/>
        <v>9.281437125748496</v>
      </c>
      <c r="L124" s="298">
        <f t="shared" si="18"/>
        <v>82.11446740858506</v>
      </c>
      <c r="M124" s="298">
        <f t="shared" si="18"/>
        <v>86.6779089376054</v>
      </c>
      <c r="N124" s="298">
        <f t="shared" si="18"/>
        <v>13.479007224089827</v>
      </c>
      <c r="O124" s="298">
        <f t="shared" si="18"/>
        <v>9.275849197461739</v>
      </c>
      <c r="P124" s="298">
        <f t="shared" si="18"/>
        <v>109.58361774744026</v>
      </c>
      <c r="Q124" s="298"/>
      <c r="R124" s="298"/>
      <c r="S124" s="299"/>
      <c r="T124" s="299"/>
      <c r="U124" s="299"/>
      <c r="V124" s="299"/>
      <c r="W124" s="299"/>
      <c r="X124" s="299"/>
      <c r="Y124" s="299"/>
      <c r="Z124" s="299"/>
    </row>
    <row r="125" spans="1:26" ht="12.75" hidden="1" outlineLevel="1">
      <c r="A125" s="309" t="s">
        <v>283</v>
      </c>
      <c r="B125" s="310">
        <f aca="true" t="shared" si="19" ref="B125:P125">+B46/B34*100-100</f>
        <v>203.4375</v>
      </c>
      <c r="C125" s="298">
        <f t="shared" si="19"/>
        <v>6.310346797691821</v>
      </c>
      <c r="D125" s="298">
        <f t="shared" si="19"/>
        <v>1.8421052631578902</v>
      </c>
      <c r="E125" s="298">
        <f t="shared" si="19"/>
        <v>538.6740331491712</v>
      </c>
      <c r="F125" s="298">
        <f t="shared" si="19"/>
        <v>11.242521218867395</v>
      </c>
      <c r="G125" s="298">
        <f t="shared" si="19"/>
        <v>3.7974683544303787</v>
      </c>
      <c r="H125" s="298">
        <f t="shared" si="19"/>
        <v>1.0608966674658262</v>
      </c>
      <c r="I125" s="298">
        <f t="shared" si="19"/>
        <v>11.72197457487205</v>
      </c>
      <c r="J125" s="298">
        <f t="shared" si="19"/>
        <v>-55.90062111801243</v>
      </c>
      <c r="K125" s="298">
        <f t="shared" si="19"/>
        <v>20.007695267410554</v>
      </c>
      <c r="L125" s="298">
        <f t="shared" si="19"/>
        <v>68.96127842655193</v>
      </c>
      <c r="M125" s="298">
        <f t="shared" si="19"/>
        <v>69.40104166666669</v>
      </c>
      <c r="N125" s="298">
        <f t="shared" si="19"/>
        <v>13.264068786859923</v>
      </c>
      <c r="O125" s="298">
        <f t="shared" si="19"/>
        <v>9.67864780150569</v>
      </c>
      <c r="P125" s="298">
        <f t="shared" si="19"/>
        <v>55.979525360632834</v>
      </c>
      <c r="Q125" s="298"/>
      <c r="R125" s="298"/>
      <c r="S125" s="299"/>
      <c r="T125" s="299"/>
      <c r="U125" s="299"/>
      <c r="V125" s="299"/>
      <c r="W125" s="299"/>
      <c r="X125" s="299"/>
      <c r="Y125" s="299"/>
      <c r="Z125" s="299"/>
    </row>
    <row r="126" spans="1:26" ht="12.75" hidden="1" outlineLevel="1">
      <c r="A126" s="309" t="s">
        <v>284</v>
      </c>
      <c r="B126" s="310">
        <f aca="true" t="shared" si="20" ref="B126:P126">+B47/B35*100-100</f>
        <v>792.6509186351707</v>
      </c>
      <c r="C126" s="298">
        <f t="shared" si="20"/>
        <v>9.136814024390262</v>
      </c>
      <c r="D126" s="298">
        <f t="shared" si="20"/>
        <v>1.7051288980165253</v>
      </c>
      <c r="E126" s="298">
        <f t="shared" si="20"/>
        <v>-136.63366336633663</v>
      </c>
      <c r="F126" s="298">
        <f t="shared" si="20"/>
        <v>6.193442237630748</v>
      </c>
      <c r="G126" s="298">
        <f t="shared" si="20"/>
        <v>6.234096692111962</v>
      </c>
      <c r="H126" s="298">
        <f t="shared" si="20"/>
        <v>1.2133052285229695</v>
      </c>
      <c r="I126" s="298">
        <f t="shared" si="20"/>
        <v>9.181609815289193</v>
      </c>
      <c r="J126" s="298">
        <f t="shared" si="20"/>
        <v>-50.88757396449704</v>
      </c>
      <c r="K126" s="298">
        <f t="shared" si="20"/>
        <v>16.604127579737323</v>
      </c>
      <c r="L126" s="298">
        <f t="shared" si="20"/>
        <v>150.1685393258427</v>
      </c>
      <c r="M126" s="298">
        <f t="shared" si="20"/>
        <v>74.89489489489489</v>
      </c>
      <c r="N126" s="298">
        <f t="shared" si="20"/>
        <v>16.183170069632965</v>
      </c>
      <c r="O126" s="298">
        <f t="shared" si="20"/>
        <v>12.245979855098057</v>
      </c>
      <c r="P126" s="298">
        <f t="shared" si="20"/>
        <v>72.85610465116278</v>
      </c>
      <c r="Q126" s="298"/>
      <c r="R126" s="298"/>
      <c r="S126" s="299"/>
      <c r="T126" s="299"/>
      <c r="U126" s="299"/>
      <c r="V126" s="299"/>
      <c r="W126" s="299"/>
      <c r="X126" s="299"/>
      <c r="Y126" s="299"/>
      <c r="Z126" s="299"/>
    </row>
    <row r="127" spans="1:26" ht="12.75" hidden="1" outlineLevel="1">
      <c r="A127" s="309" t="s">
        <v>285</v>
      </c>
      <c r="B127" s="310">
        <f aca="true" t="shared" si="21" ref="B127:P127">+B48/B36*100-100</f>
        <v>-372.884012539185</v>
      </c>
      <c r="C127" s="298">
        <f t="shared" si="21"/>
        <v>7.958342288829414</v>
      </c>
      <c r="D127" s="298">
        <f t="shared" si="21"/>
        <v>1.7400158388958005</v>
      </c>
      <c r="E127" s="298">
        <f t="shared" si="21"/>
        <v>-106.62162162162163</v>
      </c>
      <c r="F127" s="298">
        <f t="shared" si="21"/>
        <v>7.20101512107432</v>
      </c>
      <c r="G127" s="298">
        <f t="shared" si="21"/>
        <v>9.88636363636364</v>
      </c>
      <c r="H127" s="298">
        <f t="shared" si="21"/>
        <v>1.3796863205569139</v>
      </c>
      <c r="I127" s="298">
        <f t="shared" si="21"/>
        <v>7.283353939530173</v>
      </c>
      <c r="J127" s="298">
        <f t="shared" si="21"/>
        <v>-49.86666666666667</v>
      </c>
      <c r="K127" s="298">
        <f t="shared" si="21"/>
        <v>7.323296759377399</v>
      </c>
      <c r="L127" s="298">
        <f t="shared" si="21"/>
        <v>98.59660574412536</v>
      </c>
      <c r="M127" s="298">
        <f t="shared" si="21"/>
        <v>8.597748208802457</v>
      </c>
      <c r="N127" s="298">
        <f t="shared" si="21"/>
        <v>12.765873251419649</v>
      </c>
      <c r="O127" s="298">
        <f t="shared" si="21"/>
        <v>9.360151705622926</v>
      </c>
      <c r="P127" s="298">
        <f t="shared" si="21"/>
        <v>57.06762749445679</v>
      </c>
      <c r="Q127" s="298"/>
      <c r="R127" s="298"/>
      <c r="S127" s="299"/>
      <c r="T127" s="299"/>
      <c r="U127" s="299"/>
      <c r="V127" s="299"/>
      <c r="W127" s="299"/>
      <c r="X127" s="299"/>
      <c r="Y127" s="299"/>
      <c r="Z127" s="299"/>
    </row>
    <row r="128" spans="1:26" ht="12.75" hidden="1" outlineLevel="1">
      <c r="A128" s="309" t="s">
        <v>531</v>
      </c>
      <c r="B128" s="310">
        <f aca="true" t="shared" si="22" ref="B128:P128">+B49/B37*100-100</f>
        <v>12.908982748364068</v>
      </c>
      <c r="C128" s="298">
        <f t="shared" si="22"/>
        <v>10.764256942972224</v>
      </c>
      <c r="D128" s="298">
        <f t="shared" si="22"/>
        <v>2.8388203578139155</v>
      </c>
      <c r="E128" s="298">
        <f t="shared" si="22"/>
        <v>-120.64846416382252</v>
      </c>
      <c r="F128" s="298">
        <f t="shared" si="22"/>
        <v>6.427475057559477</v>
      </c>
      <c r="G128" s="298">
        <f t="shared" si="22"/>
        <v>9.563409563409579</v>
      </c>
      <c r="H128" s="298">
        <f t="shared" si="22"/>
        <v>3.0923908903953077</v>
      </c>
      <c r="I128" s="298">
        <f t="shared" si="22"/>
        <v>6.972015106032742</v>
      </c>
      <c r="J128" s="298">
        <f t="shared" si="22"/>
        <v>-48.40294840294841</v>
      </c>
      <c r="K128" s="298">
        <f t="shared" si="22"/>
        <v>5.2390757263784025</v>
      </c>
      <c r="L128" s="298">
        <f t="shared" si="22"/>
        <v>135.9437136739064</v>
      </c>
      <c r="M128" s="298">
        <f t="shared" si="22"/>
        <v>9.827144686299633</v>
      </c>
      <c r="N128" s="298">
        <f t="shared" si="22"/>
        <v>10.826113065111102</v>
      </c>
      <c r="O128" s="298">
        <f t="shared" si="22"/>
        <v>7.409535814919195</v>
      </c>
      <c r="P128" s="298">
        <f t="shared" si="22"/>
        <v>53.28265376641326</v>
      </c>
      <c r="Q128" s="298"/>
      <c r="R128" s="298"/>
      <c r="S128" s="299"/>
      <c r="T128" s="299"/>
      <c r="U128" s="299"/>
      <c r="V128" s="299"/>
      <c r="W128" s="299"/>
      <c r="X128" s="299"/>
      <c r="Y128" s="299"/>
      <c r="Z128" s="299"/>
    </row>
    <row r="129" spans="1:26" ht="12.75" hidden="1" outlineLevel="1">
      <c r="A129" s="309" t="s">
        <v>532</v>
      </c>
      <c r="B129" s="310">
        <f aca="true" t="shared" si="23" ref="B129:P129">+B50/B38*100-100</f>
        <v>-36.677814938684506</v>
      </c>
      <c r="C129" s="298">
        <f t="shared" si="23"/>
        <v>12.471054186562753</v>
      </c>
      <c r="D129" s="298">
        <f t="shared" si="23"/>
        <v>4.9037520993669546</v>
      </c>
      <c r="E129" s="298">
        <f t="shared" si="23"/>
        <v>-102.26063829787233</v>
      </c>
      <c r="F129" s="298">
        <f t="shared" si="23"/>
        <v>7.745098039215705</v>
      </c>
      <c r="G129" s="298">
        <f t="shared" si="23"/>
        <v>11.057225994180413</v>
      </c>
      <c r="H129" s="298">
        <f t="shared" si="23"/>
        <v>6.450162551013335</v>
      </c>
      <c r="I129" s="298">
        <f t="shared" si="23"/>
        <v>6.328579866677913</v>
      </c>
      <c r="J129" s="298">
        <f t="shared" si="23"/>
        <v>-41.445783132530124</v>
      </c>
      <c r="K129" s="298">
        <f t="shared" si="23"/>
        <v>1.320528211284497</v>
      </c>
      <c r="L129" s="298">
        <f t="shared" si="23"/>
        <v>148.09315866084427</v>
      </c>
      <c r="M129" s="298">
        <f t="shared" si="23"/>
        <v>16.06597434331094</v>
      </c>
      <c r="N129" s="298">
        <f t="shared" si="23"/>
        <v>10.445887180743554</v>
      </c>
      <c r="O129" s="298">
        <f t="shared" si="23"/>
        <v>7.103970256274067</v>
      </c>
      <c r="P129" s="298">
        <f t="shared" si="23"/>
        <v>50.237154150197625</v>
      </c>
      <c r="Q129" s="298"/>
      <c r="R129" s="298"/>
      <c r="S129" s="299"/>
      <c r="T129" s="299"/>
      <c r="U129" s="299"/>
      <c r="V129" s="299"/>
      <c r="W129" s="299"/>
      <c r="X129" s="299"/>
      <c r="Y129" s="299"/>
      <c r="Z129" s="299"/>
    </row>
    <row r="130" spans="1:26" ht="12.75" hidden="1" outlineLevel="1">
      <c r="A130" s="309" t="s">
        <v>533</v>
      </c>
      <c r="B130" s="310">
        <f aca="true" t="shared" si="24" ref="B130:P130">+B51/B39*100-100</f>
        <v>-78.85747938751473</v>
      </c>
      <c r="C130" s="298">
        <f t="shared" si="24"/>
        <v>12.199679658302202</v>
      </c>
      <c r="D130" s="298">
        <f t="shared" si="24"/>
        <v>5.693309996110457</v>
      </c>
      <c r="E130" s="298">
        <f t="shared" si="24"/>
        <v>-85.1140456182473</v>
      </c>
      <c r="F130" s="298">
        <f t="shared" si="24"/>
        <v>9.202053957127703</v>
      </c>
      <c r="G130" s="298">
        <f t="shared" si="24"/>
        <v>12.611806797853319</v>
      </c>
      <c r="H130" s="298">
        <f t="shared" si="24"/>
        <v>6.807462996470221</v>
      </c>
      <c r="I130" s="298">
        <f t="shared" si="24"/>
        <v>6.504248439732322</v>
      </c>
      <c r="J130" s="298">
        <f t="shared" si="24"/>
        <v>-44.067796610169495</v>
      </c>
      <c r="K130" s="298">
        <f t="shared" si="24"/>
        <v>-3.3700017461149088</v>
      </c>
      <c r="L130" s="298">
        <f t="shared" si="24"/>
        <v>143.21581196581198</v>
      </c>
      <c r="M130" s="298">
        <f t="shared" si="24"/>
        <v>20.680851063829778</v>
      </c>
      <c r="N130" s="298">
        <f t="shared" si="24"/>
        <v>10.077944889669553</v>
      </c>
      <c r="O130" s="298">
        <f t="shared" si="24"/>
        <v>7.094072261667094</v>
      </c>
      <c r="P130" s="298">
        <f t="shared" si="24"/>
        <v>41.867903406364945</v>
      </c>
      <c r="Q130" s="298"/>
      <c r="R130" s="298"/>
      <c r="S130" s="299"/>
      <c r="T130" s="299"/>
      <c r="U130" s="299"/>
      <c r="V130" s="299"/>
      <c r="W130" s="299"/>
      <c r="X130" s="299"/>
      <c r="Y130" s="299"/>
      <c r="Z130" s="299"/>
    </row>
    <row r="131" spans="1:26" ht="12.75" hidden="1" outlineLevel="1">
      <c r="A131" s="309" t="s">
        <v>534</v>
      </c>
      <c r="B131" s="310">
        <f aca="true" t="shared" si="25" ref="B131:P131">+B52/B40*100-100</f>
        <v>-7.538891104906256</v>
      </c>
      <c r="C131" s="298">
        <f t="shared" si="25"/>
        <v>12.173868206661837</v>
      </c>
      <c r="D131" s="298">
        <f t="shared" si="25"/>
        <v>5.919871842413642</v>
      </c>
      <c r="E131" s="298">
        <f t="shared" si="25"/>
        <v>-77.05112960761</v>
      </c>
      <c r="F131" s="298">
        <f t="shared" si="25"/>
        <v>10.705202312138738</v>
      </c>
      <c r="G131" s="298">
        <f t="shared" si="25"/>
        <v>17.468354430379733</v>
      </c>
      <c r="H131" s="298">
        <f t="shared" si="25"/>
        <v>6.131961095993759</v>
      </c>
      <c r="I131" s="298">
        <f t="shared" si="25"/>
        <v>6.473606048332641</v>
      </c>
      <c r="J131" s="298">
        <f t="shared" si="25"/>
        <v>-39.58762886597938</v>
      </c>
      <c r="K131" s="298">
        <f t="shared" si="25"/>
        <v>-4.69460688758933</v>
      </c>
      <c r="L131" s="298">
        <f t="shared" si="25"/>
        <v>143.44241818636024</v>
      </c>
      <c r="M131" s="298">
        <f t="shared" si="25"/>
        <v>23.631974248927023</v>
      </c>
      <c r="N131" s="298">
        <f t="shared" si="25"/>
        <v>11.556759861643528</v>
      </c>
      <c r="O131" s="298">
        <f t="shared" si="25"/>
        <v>8.401723712019333</v>
      </c>
      <c r="P131" s="298">
        <f t="shared" si="25"/>
        <v>43.41138977414437</v>
      </c>
      <c r="Q131" s="298"/>
      <c r="R131" s="298"/>
      <c r="S131" s="299"/>
      <c r="T131" s="299"/>
      <c r="U131" s="299"/>
      <c r="V131" s="299"/>
      <c r="W131" s="299"/>
      <c r="X131" s="299"/>
      <c r="Y131" s="299"/>
      <c r="Z131" s="299"/>
    </row>
    <row r="132" spans="1:26" ht="12.75" hidden="1" outlineLevel="1">
      <c r="A132" s="309" t="s">
        <v>535</v>
      </c>
      <c r="B132" s="310">
        <f aca="true" t="shared" si="26" ref="B132:P132">+B53/B41*100-100</f>
        <v>-6.5167140825035546</v>
      </c>
      <c r="C132" s="298">
        <f t="shared" si="26"/>
        <v>12.865810343422083</v>
      </c>
      <c r="D132" s="298">
        <f t="shared" si="26"/>
        <v>6.144434820268515</v>
      </c>
      <c r="E132" s="298">
        <f t="shared" si="26"/>
        <v>-7.4433656957928775</v>
      </c>
      <c r="F132" s="298">
        <f t="shared" si="26"/>
        <v>12.338871383557716</v>
      </c>
      <c r="G132" s="298">
        <f t="shared" si="26"/>
        <v>26.015625000000014</v>
      </c>
      <c r="H132" s="298">
        <f t="shared" si="26"/>
        <v>4.928884295486995</v>
      </c>
      <c r="I132" s="298">
        <f t="shared" si="26"/>
        <v>4.315072620984765</v>
      </c>
      <c r="J132" s="298">
        <f t="shared" si="26"/>
        <v>-34.15637860082305</v>
      </c>
      <c r="K132" s="298">
        <f t="shared" si="26"/>
        <v>-7.676940639269404</v>
      </c>
      <c r="L132" s="298">
        <f t="shared" si="26"/>
        <v>141.60804020100502</v>
      </c>
      <c r="M132" s="298">
        <f t="shared" si="26"/>
        <v>47.21980886185926</v>
      </c>
      <c r="N132" s="298">
        <f t="shared" si="26"/>
        <v>10.620990743314906</v>
      </c>
      <c r="O132" s="298">
        <f t="shared" si="26"/>
        <v>8.32554544091009</v>
      </c>
      <c r="P132" s="298">
        <f t="shared" si="26"/>
        <v>29.66685812751294</v>
      </c>
      <c r="Q132" s="298"/>
      <c r="R132" s="298"/>
      <c r="S132" s="299"/>
      <c r="T132" s="299"/>
      <c r="U132" s="299"/>
      <c r="V132" s="299"/>
      <c r="W132" s="299"/>
      <c r="X132" s="299"/>
      <c r="Y132" s="299"/>
      <c r="Z132" s="299"/>
    </row>
    <row r="133" spans="1:26" ht="12.75" hidden="1" outlineLevel="1">
      <c r="A133" s="309" t="s">
        <v>536</v>
      </c>
      <c r="B133" s="310">
        <f aca="true" t="shared" si="27" ref="B133:P133">+B54/B42*100-100</f>
        <v>-75.76664173522812</v>
      </c>
      <c r="C133" s="298">
        <f t="shared" si="27"/>
        <v>-17.171995589856678</v>
      </c>
      <c r="D133" s="298">
        <f t="shared" si="27"/>
        <v>-18.06233197251818</v>
      </c>
      <c r="E133" s="298">
        <f t="shared" si="27"/>
        <v>-137.5886524822695</v>
      </c>
      <c r="F133" s="298">
        <f t="shared" si="27"/>
        <v>12.552742616033768</v>
      </c>
      <c r="G133" s="298">
        <f t="shared" si="27"/>
        <v>64.56310679611647</v>
      </c>
      <c r="H133" s="298">
        <f t="shared" si="27"/>
        <v>-3.623968424829542</v>
      </c>
      <c r="I133" s="298">
        <f t="shared" si="27"/>
        <v>-44.930069930069926</v>
      </c>
      <c r="J133" s="298">
        <f t="shared" si="27"/>
        <v>9.375</v>
      </c>
      <c r="K133" s="298">
        <f t="shared" si="27"/>
        <v>-22.179487179487182</v>
      </c>
      <c r="L133" s="298">
        <f t="shared" si="27"/>
        <v>193.44262295081967</v>
      </c>
      <c r="M133" s="298">
        <f t="shared" si="27"/>
        <v>199.99999999999994</v>
      </c>
      <c r="N133" s="298">
        <f t="shared" si="27"/>
        <v>17.023134002618946</v>
      </c>
      <c r="O133" s="298">
        <f t="shared" si="27"/>
        <v>13.54981549815497</v>
      </c>
      <c r="P133" s="298">
        <f t="shared" si="27"/>
        <v>257.1428571428571</v>
      </c>
      <c r="Q133" s="298"/>
      <c r="R133" s="298"/>
      <c r="S133" s="299"/>
      <c r="T133" s="299"/>
      <c r="U133" s="299"/>
      <c r="V133" s="299"/>
      <c r="W133" s="299"/>
      <c r="X133" s="299"/>
      <c r="Y133" s="299"/>
      <c r="Z133" s="299"/>
    </row>
    <row r="134" spans="1:26" ht="12.75" hidden="1" outlineLevel="1">
      <c r="A134" s="309" t="s">
        <v>537</v>
      </c>
      <c r="B134" s="310">
        <f aca="true" t="shared" si="28" ref="B134:P134">+B55/B43*100-100</f>
        <v>-234.40911248220218</v>
      </c>
      <c r="C134" s="298">
        <f t="shared" si="28"/>
        <v>-8.720860729228946</v>
      </c>
      <c r="D134" s="298">
        <f t="shared" si="28"/>
        <v>-12.706117495895498</v>
      </c>
      <c r="E134" s="298">
        <f t="shared" si="28"/>
        <v>-876.5625</v>
      </c>
      <c r="F134" s="298">
        <f t="shared" si="28"/>
        <v>17.43016759776536</v>
      </c>
      <c r="G134" s="298">
        <f t="shared" si="28"/>
        <v>57.718120805369125</v>
      </c>
      <c r="H134" s="298">
        <f t="shared" si="28"/>
        <v>-10.34354918437964</v>
      </c>
      <c r="I134" s="298">
        <f t="shared" si="28"/>
        <v>-23.103913630229428</v>
      </c>
      <c r="J134" s="298">
        <f t="shared" si="28"/>
        <v>-16.666666666666657</v>
      </c>
      <c r="K134" s="298">
        <f t="shared" si="28"/>
        <v>-16.6804293971924</v>
      </c>
      <c r="L134" s="298">
        <f t="shared" si="28"/>
        <v>33.31147540983608</v>
      </c>
      <c r="M134" s="298">
        <f t="shared" si="28"/>
        <v>31.873315363881375</v>
      </c>
      <c r="N134" s="298">
        <f t="shared" si="28"/>
        <v>23.79812623948574</v>
      </c>
      <c r="O134" s="298">
        <f t="shared" si="28"/>
        <v>20.1226468910439</v>
      </c>
      <c r="P134" s="298">
        <f t="shared" si="28"/>
        <v>109.84974958263774</v>
      </c>
      <c r="Q134" s="298"/>
      <c r="R134" s="298"/>
      <c r="S134" s="299"/>
      <c r="T134" s="299"/>
      <c r="U134" s="299"/>
      <c r="V134" s="299"/>
      <c r="W134" s="299"/>
      <c r="X134" s="299"/>
      <c r="Y134" s="299"/>
      <c r="Z134" s="299"/>
    </row>
    <row r="135" spans="1:26" ht="12.75" hidden="1" outlineLevel="1">
      <c r="A135" s="309" t="s">
        <v>538</v>
      </c>
      <c r="B135" s="310">
        <f aca="true" t="shared" si="29" ref="B135:P135">+B56/B44*100-100</f>
        <v>-7688.461538461539</v>
      </c>
      <c r="C135" s="298">
        <f t="shared" si="29"/>
        <v>-2.2187735928193746</v>
      </c>
      <c r="D135" s="298">
        <f t="shared" si="29"/>
        <v>-6.223758952827865</v>
      </c>
      <c r="E135" s="298">
        <f t="shared" si="29"/>
        <v>-171.7171717171717</v>
      </c>
      <c r="F135" s="298">
        <f t="shared" si="29"/>
        <v>-16.564188559716797</v>
      </c>
      <c r="G135" s="298">
        <f t="shared" si="29"/>
        <v>48.84910485933506</v>
      </c>
      <c r="H135" s="298">
        <f t="shared" si="29"/>
        <v>1.9784545266210927</v>
      </c>
      <c r="I135" s="298">
        <f t="shared" si="29"/>
        <v>-12.26597805035506</v>
      </c>
      <c r="J135" s="298">
        <f t="shared" si="29"/>
        <v>-14.94252873563218</v>
      </c>
      <c r="K135" s="298">
        <f t="shared" si="29"/>
        <v>-18.34490740740742</v>
      </c>
      <c r="L135" s="298">
        <f t="shared" si="29"/>
        <v>55.989304812834206</v>
      </c>
      <c r="M135" s="298">
        <f t="shared" si="29"/>
        <v>54.39560439560441</v>
      </c>
      <c r="N135" s="298">
        <f t="shared" si="29"/>
        <v>14.585960487599834</v>
      </c>
      <c r="O135" s="298">
        <f t="shared" si="29"/>
        <v>13.510719582902595</v>
      </c>
      <c r="P135" s="298">
        <f t="shared" si="29"/>
        <v>30.110317975340706</v>
      </c>
      <c r="Q135" s="298"/>
      <c r="R135" s="298"/>
      <c r="S135" s="299"/>
      <c r="T135" s="299"/>
      <c r="U135" s="299"/>
      <c r="V135" s="299"/>
      <c r="W135" s="299"/>
      <c r="X135" s="299"/>
      <c r="Y135" s="299"/>
      <c r="Z135" s="299"/>
    </row>
    <row r="136" spans="1:26" ht="12.75" hidden="1" outlineLevel="1">
      <c r="A136" s="309" t="s">
        <v>294</v>
      </c>
      <c r="B136" s="310">
        <f aca="true" t="shared" si="30" ref="B136:P136">+B57/B45*100-100</f>
        <v>-938.3333333333333</v>
      </c>
      <c r="C136" s="298">
        <f t="shared" si="30"/>
        <v>12.154383316032849</v>
      </c>
      <c r="D136" s="298">
        <f t="shared" si="30"/>
        <v>11.065543756865608</v>
      </c>
      <c r="E136" s="298">
        <f t="shared" si="30"/>
        <v>-102.93159609120521</v>
      </c>
      <c r="F136" s="298">
        <f t="shared" si="30"/>
        <v>21.56270518713066</v>
      </c>
      <c r="G136" s="298">
        <f t="shared" si="30"/>
        <v>12.267080745341602</v>
      </c>
      <c r="H136" s="298">
        <f t="shared" si="30"/>
        <v>8.17364386792454</v>
      </c>
      <c r="I136" s="298">
        <f t="shared" si="30"/>
        <v>-1.9904879337678523</v>
      </c>
      <c r="J136" s="298">
        <f t="shared" si="30"/>
        <v>-9.734513274336294</v>
      </c>
      <c r="K136" s="298">
        <f t="shared" si="30"/>
        <v>-9.680365296803643</v>
      </c>
      <c r="L136" s="298">
        <f t="shared" si="30"/>
        <v>46.00611086861633</v>
      </c>
      <c r="M136" s="298">
        <f t="shared" si="30"/>
        <v>45.03161698283651</v>
      </c>
      <c r="N136" s="298">
        <f t="shared" si="30"/>
        <v>13.951656109167715</v>
      </c>
      <c r="O136" s="298">
        <f t="shared" si="30"/>
        <v>12.474807856532877</v>
      </c>
      <c r="P136" s="298">
        <f t="shared" si="30"/>
        <v>31.538236060448156</v>
      </c>
      <c r="Q136" s="298"/>
      <c r="R136" s="298"/>
      <c r="S136" s="299"/>
      <c r="T136" s="299"/>
      <c r="U136" s="299"/>
      <c r="V136" s="299"/>
      <c r="W136" s="299"/>
      <c r="X136" s="299"/>
      <c r="Y136" s="299"/>
      <c r="Z136" s="299"/>
    </row>
    <row r="137" spans="1:26" ht="12.75" hidden="1" outlineLevel="1">
      <c r="A137" s="309" t="s">
        <v>295</v>
      </c>
      <c r="B137" s="310">
        <f aca="true" t="shared" si="31" ref="B137:P137">+B58/B46*100-100</f>
        <v>11.534500514933058</v>
      </c>
      <c r="C137" s="298">
        <f t="shared" si="31"/>
        <v>8.370280800752397</v>
      </c>
      <c r="D137" s="298">
        <f t="shared" si="31"/>
        <v>6.957603598430467</v>
      </c>
      <c r="E137" s="298">
        <f t="shared" si="31"/>
        <v>10.034602076124571</v>
      </c>
      <c r="F137" s="298">
        <f t="shared" si="31"/>
        <v>13.796122576610387</v>
      </c>
      <c r="G137" s="298">
        <f t="shared" si="31"/>
        <v>18.699186991869922</v>
      </c>
      <c r="H137" s="298">
        <f t="shared" si="31"/>
        <v>4.282071051539063</v>
      </c>
      <c r="I137" s="298">
        <f t="shared" si="31"/>
        <v>4.433279148810399</v>
      </c>
      <c r="J137" s="298">
        <f t="shared" si="31"/>
        <v>23.943661971831006</v>
      </c>
      <c r="K137" s="298">
        <f t="shared" si="31"/>
        <v>-8.656620711766593</v>
      </c>
      <c r="L137" s="298">
        <f t="shared" si="31"/>
        <v>43.8341214987268</v>
      </c>
      <c r="M137" s="298">
        <f t="shared" si="31"/>
        <v>45.695618754804</v>
      </c>
      <c r="N137" s="298">
        <f t="shared" si="31"/>
        <v>8.669310688824552</v>
      </c>
      <c r="O137" s="298">
        <f t="shared" si="31"/>
        <v>8.445287251943071</v>
      </c>
      <c r="P137" s="298">
        <f t="shared" si="31"/>
        <v>21.091885441527452</v>
      </c>
      <c r="Q137" s="298"/>
      <c r="R137" s="298"/>
      <c r="S137" s="299"/>
      <c r="T137" s="299"/>
      <c r="U137" s="299"/>
      <c r="V137" s="299"/>
      <c r="W137" s="299"/>
      <c r="X137" s="299"/>
      <c r="Y137" s="299"/>
      <c r="Z137" s="299"/>
    </row>
    <row r="138" spans="1:26" ht="12.75" hidden="1" outlineLevel="1">
      <c r="A138" s="309" t="s">
        <v>296</v>
      </c>
      <c r="B138" s="310">
        <f aca="true" t="shared" si="32" ref="B138:P138">+B59/B47*100-100</f>
        <v>7.350779182593342</v>
      </c>
      <c r="C138" s="298">
        <f t="shared" si="32"/>
        <v>5.656918376254907</v>
      </c>
      <c r="D138" s="298">
        <f t="shared" si="32"/>
        <v>8.457103382309967</v>
      </c>
      <c r="E138" s="298">
        <f t="shared" si="32"/>
        <v>-3.7837837837837753</v>
      </c>
      <c r="F138" s="298">
        <f t="shared" si="32"/>
        <v>12.815405046480734</v>
      </c>
      <c r="G138" s="298">
        <f t="shared" si="32"/>
        <v>22.155688622754496</v>
      </c>
      <c r="H138" s="298">
        <f t="shared" si="32"/>
        <v>6.491593437293645</v>
      </c>
      <c r="I138" s="298">
        <f t="shared" si="32"/>
        <v>6.853544084959239</v>
      </c>
      <c r="J138" s="298">
        <f t="shared" si="32"/>
        <v>0</v>
      </c>
      <c r="K138" s="298">
        <f t="shared" si="32"/>
        <v>-10.404934298739605</v>
      </c>
      <c r="L138" s="298">
        <f t="shared" si="32"/>
        <v>-4.536267684706942</v>
      </c>
      <c r="M138" s="298">
        <f t="shared" si="32"/>
        <v>39.045329670329664</v>
      </c>
      <c r="N138" s="298">
        <f t="shared" si="32"/>
        <v>5.773958269844172</v>
      </c>
      <c r="O138" s="298">
        <f t="shared" si="32"/>
        <v>5.9306405181720265</v>
      </c>
      <c r="P138" s="298">
        <f t="shared" si="32"/>
        <v>4.309438721883538</v>
      </c>
      <c r="Q138" s="298"/>
      <c r="R138" s="298"/>
      <c r="S138" s="299"/>
      <c r="T138" s="299"/>
      <c r="U138" s="299"/>
      <c r="V138" s="299"/>
      <c r="W138" s="299"/>
      <c r="X138" s="299"/>
      <c r="Y138" s="299"/>
      <c r="Z138" s="299"/>
    </row>
    <row r="139" spans="1:26" ht="12.75" hidden="1" outlineLevel="1">
      <c r="A139" s="309" t="s">
        <v>297</v>
      </c>
      <c r="B139" s="310">
        <f aca="true" t="shared" si="33" ref="B139:P139">+B60/B48*100-100</f>
        <v>-173.52096496266512</v>
      </c>
      <c r="C139" s="298">
        <f t="shared" si="33"/>
        <v>11.351625280532815</v>
      </c>
      <c r="D139" s="298">
        <f t="shared" si="33"/>
        <v>10.261542567387252</v>
      </c>
      <c r="E139" s="298">
        <f t="shared" si="33"/>
        <v>-197.95918367346937</v>
      </c>
      <c r="F139" s="298">
        <f t="shared" si="33"/>
        <v>19.836259617281527</v>
      </c>
      <c r="G139" s="298">
        <f t="shared" si="33"/>
        <v>23.37125129265769</v>
      </c>
      <c r="H139" s="298">
        <f t="shared" si="33"/>
        <v>6.539813857290582</v>
      </c>
      <c r="I139" s="298">
        <f t="shared" si="33"/>
        <v>7.207962283918263</v>
      </c>
      <c r="J139" s="298">
        <f t="shared" si="33"/>
        <v>5.851063829787222</v>
      </c>
      <c r="K139" s="298">
        <f t="shared" si="33"/>
        <v>-0.33285782215882875</v>
      </c>
      <c r="L139" s="298">
        <f t="shared" si="33"/>
        <v>27.42810188989317</v>
      </c>
      <c r="M139" s="298">
        <f t="shared" si="33"/>
        <v>67.20075400565506</v>
      </c>
      <c r="N139" s="298">
        <f t="shared" si="33"/>
        <v>5.704209288860014</v>
      </c>
      <c r="O139" s="298">
        <f t="shared" si="33"/>
        <v>5.92487238436658</v>
      </c>
      <c r="P139" s="298">
        <f t="shared" si="33"/>
        <v>3.7056643726839553</v>
      </c>
      <c r="Q139" s="298"/>
      <c r="R139" s="298"/>
      <c r="S139" s="299"/>
      <c r="T139" s="299"/>
      <c r="U139" s="299"/>
      <c r="V139" s="299"/>
      <c r="W139" s="299"/>
      <c r="X139" s="299"/>
      <c r="Y139" s="299"/>
      <c r="Z139" s="299"/>
    </row>
    <row r="140" spans="1:26" ht="12.75" hidden="1" outlineLevel="1">
      <c r="A140" s="309" t="s">
        <v>539</v>
      </c>
      <c r="B140" s="310">
        <f aca="true" t="shared" si="34" ref="B140:P140">+B61/B49*100-100</f>
        <v>-107.02528830964742</v>
      </c>
      <c r="C140" s="298">
        <f t="shared" si="34"/>
        <v>9.226878003814193</v>
      </c>
      <c r="D140" s="298">
        <f t="shared" si="34"/>
        <v>8.825347384308529</v>
      </c>
      <c r="E140" s="298">
        <f t="shared" si="34"/>
        <v>-67.46447290525796</v>
      </c>
      <c r="F140" s="298">
        <f t="shared" si="34"/>
        <v>18.598993774850612</v>
      </c>
      <c r="G140" s="298">
        <f t="shared" si="34"/>
        <v>24.952561669829194</v>
      </c>
      <c r="H140" s="298">
        <f t="shared" si="34"/>
        <v>4.329946229284843</v>
      </c>
      <c r="I140" s="298">
        <f t="shared" si="34"/>
        <v>7.652623472529115</v>
      </c>
      <c r="J140" s="298">
        <f t="shared" si="34"/>
        <v>9.047619047619037</v>
      </c>
      <c r="K140" s="298">
        <f t="shared" si="34"/>
        <v>1.9347826086956417</v>
      </c>
      <c r="L140" s="298">
        <f t="shared" si="34"/>
        <v>16.62128873330741</v>
      </c>
      <c r="M140" s="298">
        <f t="shared" si="34"/>
        <v>34.10084523462547</v>
      </c>
      <c r="N140" s="298">
        <f t="shared" si="34"/>
        <v>5.811031395517105</v>
      </c>
      <c r="O140" s="298">
        <f t="shared" si="34"/>
        <v>5.599697645168561</v>
      </c>
      <c r="P140" s="298">
        <f t="shared" si="34"/>
        <v>7.649534114818152</v>
      </c>
      <c r="Q140" s="298"/>
      <c r="R140" s="298"/>
      <c r="S140" s="299"/>
      <c r="T140" s="299"/>
      <c r="U140" s="299"/>
      <c r="V140" s="299"/>
      <c r="W140" s="299"/>
      <c r="X140" s="299"/>
      <c r="Y140" s="299"/>
      <c r="Z140" s="299"/>
    </row>
    <row r="141" spans="1:26" ht="12.75" hidden="1" outlineLevel="1">
      <c r="A141" s="309" t="s">
        <v>540</v>
      </c>
      <c r="B141" s="310">
        <f aca="true" t="shared" si="35" ref="B141:P141">+B62/B50*100-100</f>
        <v>-88.029540406038</v>
      </c>
      <c r="C141" s="298">
        <f t="shared" si="35"/>
        <v>7.72021965002358</v>
      </c>
      <c r="D141" s="298">
        <f t="shared" si="35"/>
        <v>6.715529236507621</v>
      </c>
      <c r="E141" s="298">
        <f t="shared" si="35"/>
        <v>-708.8155238195658</v>
      </c>
      <c r="F141" s="298">
        <f t="shared" si="35"/>
        <v>14.208333382071189</v>
      </c>
      <c r="G141" s="298">
        <f t="shared" si="35"/>
        <v>29.25764192139738</v>
      </c>
      <c r="H141" s="298">
        <f t="shared" si="35"/>
        <v>2.049380839209519</v>
      </c>
      <c r="I141" s="298">
        <f t="shared" si="35"/>
        <v>7.914613028370553</v>
      </c>
      <c r="J141" s="298">
        <f t="shared" si="35"/>
        <v>6.584362139917687</v>
      </c>
      <c r="K141" s="298">
        <f t="shared" si="35"/>
        <v>4.5221169036334885</v>
      </c>
      <c r="L141" s="298">
        <f t="shared" si="35"/>
        <v>16.322459516545408</v>
      </c>
      <c r="M141" s="298">
        <f t="shared" si="35"/>
        <v>27.05263157894737</v>
      </c>
      <c r="N141" s="298">
        <f t="shared" si="35"/>
        <v>5.458226150293541</v>
      </c>
      <c r="O141" s="298">
        <f t="shared" si="35"/>
        <v>5.13117202978502</v>
      </c>
      <c r="P141" s="298">
        <f t="shared" si="35"/>
        <v>8.629959554419358</v>
      </c>
      <c r="Q141" s="298"/>
      <c r="R141" s="298"/>
      <c r="S141" s="299"/>
      <c r="T141" s="299"/>
      <c r="U141" s="299"/>
      <c r="V141" s="299"/>
      <c r="W141" s="299"/>
      <c r="X141" s="299"/>
      <c r="Y141" s="299"/>
      <c r="Z141" s="299"/>
    </row>
    <row r="142" spans="1:26" ht="12.75" hidden="1" outlineLevel="1">
      <c r="A142" s="309" t="s">
        <v>444</v>
      </c>
      <c r="B142" s="310">
        <f aca="true" t="shared" si="36" ref="B142:P142">+B63/B51*100-100</f>
        <v>-736.8609315341674</v>
      </c>
      <c r="C142" s="298">
        <f t="shared" si="36"/>
        <v>9.346106766655325</v>
      </c>
      <c r="D142" s="298">
        <f t="shared" si="36"/>
        <v>6.841339005501567</v>
      </c>
      <c r="E142" s="298">
        <f t="shared" si="36"/>
        <v>103.98198533899557</v>
      </c>
      <c r="F142" s="298">
        <f t="shared" si="36"/>
        <v>13.684588717038636</v>
      </c>
      <c r="G142" s="298">
        <f t="shared" si="36"/>
        <v>28.355837966640195</v>
      </c>
      <c r="H142" s="298">
        <f t="shared" si="36"/>
        <v>2.3798432129011218</v>
      </c>
      <c r="I142" s="298">
        <f t="shared" si="36"/>
        <v>8.81929333680776</v>
      </c>
      <c r="J142" s="298">
        <f t="shared" si="36"/>
        <v>14.01515151515153</v>
      </c>
      <c r="K142" s="298">
        <f t="shared" si="36"/>
        <v>8.601373328514654</v>
      </c>
      <c r="L142" s="298">
        <f t="shared" si="36"/>
        <v>27.72896990994947</v>
      </c>
      <c r="M142" s="298">
        <f t="shared" si="36"/>
        <v>51.245886224729674</v>
      </c>
      <c r="N142" s="298">
        <f t="shared" si="36"/>
        <v>6.00651956771749</v>
      </c>
      <c r="O142" s="298">
        <f t="shared" si="36"/>
        <v>5.92756666772604</v>
      </c>
      <c r="P142" s="298">
        <f t="shared" si="36"/>
        <v>6.769843439577599</v>
      </c>
      <c r="Q142" s="298"/>
      <c r="R142" s="298"/>
      <c r="S142" s="299"/>
      <c r="T142" s="299"/>
      <c r="U142" s="299"/>
      <c r="V142" s="299"/>
      <c r="W142" s="299"/>
      <c r="X142" s="299"/>
      <c r="Y142" s="299"/>
      <c r="Z142" s="299"/>
    </row>
    <row r="143" spans="1:26" ht="12.75" hidden="1" outlineLevel="1">
      <c r="A143" s="309" t="s">
        <v>445</v>
      </c>
      <c r="B143" s="310">
        <f aca="true" t="shared" si="37" ref="B143:P143">+B64/B52*100-100</f>
        <v>-178.0300534705631</v>
      </c>
      <c r="C143" s="298">
        <f t="shared" si="37"/>
        <v>10.75676291194236</v>
      </c>
      <c r="D143" s="298">
        <f t="shared" si="37"/>
        <v>9.026646304953061</v>
      </c>
      <c r="E143" s="298">
        <f t="shared" si="37"/>
        <v>57.85170332960803</v>
      </c>
      <c r="F143" s="298">
        <f t="shared" si="37"/>
        <v>11.415236180694905</v>
      </c>
      <c r="G143" s="298">
        <f t="shared" si="37"/>
        <v>26.652298850574738</v>
      </c>
      <c r="H143" s="298">
        <f t="shared" si="37"/>
        <v>5.999770038179065</v>
      </c>
      <c r="I143" s="298">
        <f t="shared" si="37"/>
        <v>12.150325803164577</v>
      </c>
      <c r="J143" s="298">
        <f t="shared" si="37"/>
        <v>15.017064846416389</v>
      </c>
      <c r="K143" s="298">
        <f t="shared" si="37"/>
        <v>61.2237941026078</v>
      </c>
      <c r="L143" s="298">
        <f t="shared" si="37"/>
        <v>23.827603899435616</v>
      </c>
      <c r="M143" s="298">
        <f t="shared" si="37"/>
        <v>47.79778693859842</v>
      </c>
      <c r="N143" s="298">
        <f t="shared" si="37"/>
        <v>5.8584607226974725</v>
      </c>
      <c r="O143" s="298">
        <f t="shared" si="37"/>
        <v>5.362242175644312</v>
      </c>
      <c r="P143" s="298">
        <f t="shared" si="37"/>
        <v>9.228839518146174</v>
      </c>
      <c r="Q143" s="298"/>
      <c r="R143" s="298"/>
      <c r="S143" s="299"/>
      <c r="T143" s="299"/>
      <c r="U143" s="299"/>
      <c r="V143" s="299"/>
      <c r="W143" s="299"/>
      <c r="X143" s="299"/>
      <c r="Y143" s="299"/>
      <c r="Z143" s="299"/>
    </row>
    <row r="144" spans="1:26" ht="12.75" hidden="1" outlineLevel="1">
      <c r="A144" s="309" t="s">
        <v>446</v>
      </c>
      <c r="B144" s="310">
        <f aca="true" t="shared" si="38" ref="B144:P144">+B65/B53*100-100</f>
        <v>-25.72675188996199</v>
      </c>
      <c r="C144" s="298">
        <f t="shared" si="38"/>
        <v>10.357561877447608</v>
      </c>
      <c r="D144" s="298">
        <f t="shared" si="38"/>
        <v>9.297161438965574</v>
      </c>
      <c r="E144" s="298">
        <f t="shared" si="38"/>
        <v>28.028712971951364</v>
      </c>
      <c r="F144" s="298">
        <f t="shared" si="38"/>
        <v>10.913860474940876</v>
      </c>
      <c r="G144" s="298">
        <f t="shared" si="38"/>
        <v>17.172969621822688</v>
      </c>
      <c r="H144" s="298">
        <f t="shared" si="38"/>
        <v>5.851788271799478</v>
      </c>
      <c r="I144" s="298">
        <f t="shared" si="38"/>
        <v>14.471172852477793</v>
      </c>
      <c r="J144" s="298">
        <f t="shared" si="38"/>
        <v>19.687499999999986</v>
      </c>
      <c r="K144" s="298">
        <f t="shared" si="38"/>
        <v>20.803709428129835</v>
      </c>
      <c r="L144" s="298">
        <f t="shared" si="38"/>
        <v>11.655574043261225</v>
      </c>
      <c r="M144" s="298">
        <f t="shared" si="38"/>
        <v>25.022130421953378</v>
      </c>
      <c r="N144" s="298">
        <f t="shared" si="38"/>
        <v>6.825844178541189</v>
      </c>
      <c r="O144" s="298">
        <f t="shared" si="38"/>
        <v>4.9872365317937835</v>
      </c>
      <c r="P144" s="298">
        <f t="shared" si="38"/>
        <v>19.672593515013475</v>
      </c>
      <c r="Q144" s="298"/>
      <c r="R144" s="298"/>
      <c r="S144" s="299"/>
      <c r="T144" s="299"/>
      <c r="U144" s="299"/>
      <c r="V144" s="299"/>
      <c r="W144" s="299"/>
      <c r="X144" s="299"/>
      <c r="Y144" s="299"/>
      <c r="Z144" s="299"/>
    </row>
    <row r="145" spans="1:26" ht="12.75" hidden="1" outlineLevel="1">
      <c r="A145" s="309" t="s">
        <v>447</v>
      </c>
      <c r="B145" s="310">
        <f aca="true" t="shared" si="39" ref="B145:P145">+B66/B54*100-100</f>
        <v>345.0922039642008</v>
      </c>
      <c r="C145" s="298">
        <f t="shared" si="39"/>
        <v>28.88629817992384</v>
      </c>
      <c r="D145" s="298">
        <f t="shared" si="39"/>
        <v>33.772420830284915</v>
      </c>
      <c r="E145" s="298">
        <f t="shared" si="39"/>
        <v>29.72768042982574</v>
      </c>
      <c r="F145" s="298">
        <f t="shared" si="39"/>
        <v>-3.899405066667512</v>
      </c>
      <c r="G145" s="298">
        <f t="shared" si="39"/>
        <v>-12.684365781710909</v>
      </c>
      <c r="H145" s="298">
        <f t="shared" si="39"/>
        <v>18.573102426250543</v>
      </c>
      <c r="I145" s="298">
        <f t="shared" si="39"/>
        <v>121.50143998381401</v>
      </c>
      <c r="J145" s="298">
        <f t="shared" si="39"/>
        <v>-2.857142857142861</v>
      </c>
      <c r="K145" s="298">
        <f t="shared" si="39"/>
        <v>-1.1532125205930868</v>
      </c>
      <c r="L145" s="298">
        <f t="shared" si="39"/>
        <v>-93.85474860335195</v>
      </c>
      <c r="M145" s="298">
        <f t="shared" si="39"/>
        <v>-99.38271604938272</v>
      </c>
      <c r="N145" s="298">
        <f t="shared" si="39"/>
        <v>-9.362178291682199</v>
      </c>
      <c r="O145" s="298">
        <f t="shared" si="39"/>
        <v>-5.888470037696607</v>
      </c>
      <c r="P145" s="298">
        <f t="shared" si="39"/>
        <v>-88.57142857142857</v>
      </c>
      <c r="Q145" s="298"/>
      <c r="R145" s="298"/>
      <c r="S145" s="299"/>
      <c r="T145" s="299"/>
      <c r="U145" s="299"/>
      <c r="V145" s="299"/>
      <c r="W145" s="299"/>
      <c r="X145" s="299"/>
      <c r="Y145" s="299"/>
      <c r="Z145" s="299"/>
    </row>
    <row r="146" spans="1:26" ht="12.75" hidden="1" outlineLevel="1">
      <c r="A146" s="309" t="s">
        <v>448</v>
      </c>
      <c r="B146" s="310">
        <f aca="true" t="shared" si="40" ref="B146:P146">+B67/B55*100-100</f>
        <v>-118.22033898305085</v>
      </c>
      <c r="C146" s="298">
        <f t="shared" si="40"/>
        <v>12.022788291532976</v>
      </c>
      <c r="D146" s="298">
        <f t="shared" si="40"/>
        <v>17.695641507891068</v>
      </c>
      <c r="E146" s="298">
        <f t="shared" si="40"/>
        <v>6.036217303822937</v>
      </c>
      <c r="F146" s="298">
        <f t="shared" si="40"/>
        <v>-5.946717411988573</v>
      </c>
      <c r="G146" s="298">
        <f t="shared" si="40"/>
        <v>-4.255319148936167</v>
      </c>
      <c r="H146" s="298">
        <f t="shared" si="40"/>
        <v>7.96691936595451</v>
      </c>
      <c r="I146" s="298">
        <f t="shared" si="40"/>
        <v>61.179361179361194</v>
      </c>
      <c r="J146" s="298">
        <f t="shared" si="40"/>
        <v>36</v>
      </c>
      <c r="K146" s="298">
        <f t="shared" si="40"/>
        <v>19.920713577799788</v>
      </c>
      <c r="L146" s="298">
        <f t="shared" si="40"/>
        <v>-26.020659124446638</v>
      </c>
      <c r="M146" s="298">
        <f t="shared" si="40"/>
        <v>-23.96525293817065</v>
      </c>
      <c r="N146" s="298">
        <f t="shared" si="40"/>
        <v>-8.352206816549739</v>
      </c>
      <c r="O146" s="298">
        <f t="shared" si="40"/>
        <v>-5.289089398076683</v>
      </c>
      <c r="P146" s="298">
        <f t="shared" si="40"/>
        <v>-49.40334128878282</v>
      </c>
      <c r="Q146" s="298"/>
      <c r="R146" s="298"/>
      <c r="S146" s="299"/>
      <c r="T146" s="299"/>
      <c r="U146" s="299"/>
      <c r="V146" s="299"/>
      <c r="W146" s="299"/>
      <c r="X146" s="299"/>
      <c r="Y146" s="299"/>
      <c r="Z146" s="299"/>
    </row>
    <row r="147" spans="1:26" ht="12.75" hidden="1" outlineLevel="1">
      <c r="A147" s="309" t="s">
        <v>449</v>
      </c>
      <c r="B147" s="310">
        <f aca="true" t="shared" si="41" ref="B147:P147">+B68/B56*100-100</f>
        <v>-128.81398884946782</v>
      </c>
      <c r="C147" s="298">
        <f t="shared" si="41"/>
        <v>15.283318320250487</v>
      </c>
      <c r="D147" s="298">
        <f t="shared" si="41"/>
        <v>16.386621016592045</v>
      </c>
      <c r="E147" s="298">
        <f t="shared" si="41"/>
        <v>-84.50704225352112</v>
      </c>
      <c r="F147" s="298">
        <f t="shared" si="41"/>
        <v>44.149173738276005</v>
      </c>
      <c r="G147" s="298">
        <f t="shared" si="41"/>
        <v>0.17182130584191668</v>
      </c>
      <c r="H147" s="298">
        <f t="shared" si="41"/>
        <v>-5.495175215845606</v>
      </c>
      <c r="I147" s="298">
        <f t="shared" si="41"/>
        <v>38.97473632572971</v>
      </c>
      <c r="J147" s="298">
        <f t="shared" si="41"/>
        <v>33.783783783783775</v>
      </c>
      <c r="K147" s="298">
        <f t="shared" si="41"/>
        <v>16.229624379872433</v>
      </c>
      <c r="L147" s="298">
        <f t="shared" si="41"/>
        <v>7.64484058964689</v>
      </c>
      <c r="M147" s="298">
        <f t="shared" si="41"/>
        <v>10.355871886121008</v>
      </c>
      <c r="N147" s="298">
        <f t="shared" si="41"/>
        <v>-5.579603815113714</v>
      </c>
      <c r="O147" s="298">
        <f t="shared" si="41"/>
        <v>-3.488418135022769</v>
      </c>
      <c r="P147" s="298">
        <f t="shared" si="41"/>
        <v>-31.920199501246884</v>
      </c>
      <c r="Q147" s="298"/>
      <c r="R147" s="298"/>
      <c r="S147" s="299"/>
      <c r="T147" s="299"/>
      <c r="U147" s="299"/>
      <c r="V147" s="299"/>
      <c r="W147" s="299"/>
      <c r="X147" s="299"/>
      <c r="Y147" s="299"/>
      <c r="Z147" s="299"/>
    </row>
    <row r="148" spans="1:26" ht="12.75" hidden="1" outlineLevel="1">
      <c r="A148" s="309" t="s">
        <v>306</v>
      </c>
      <c r="B148" s="310">
        <f aca="true" t="shared" si="42" ref="B148:P148">+B69/B57*100-100</f>
        <v>-612.127236580517</v>
      </c>
      <c r="C148" s="298">
        <f t="shared" si="42"/>
        <v>5.60089748983313</v>
      </c>
      <c r="D148" s="298">
        <f t="shared" si="42"/>
        <v>3.062771989977577</v>
      </c>
      <c r="E148" s="298">
        <f t="shared" si="42"/>
        <v>-6011.111111111111</v>
      </c>
      <c r="F148" s="298">
        <f t="shared" si="42"/>
        <v>-7.194555471535054</v>
      </c>
      <c r="G148" s="298">
        <f t="shared" si="42"/>
        <v>9.128630705394201</v>
      </c>
      <c r="H148" s="298">
        <f t="shared" si="42"/>
        <v>5.518838999795591</v>
      </c>
      <c r="I148" s="298">
        <f t="shared" si="42"/>
        <v>22.088425593098492</v>
      </c>
      <c r="J148" s="298">
        <f t="shared" si="42"/>
        <v>30.39215686274511</v>
      </c>
      <c r="K148" s="298">
        <f t="shared" si="42"/>
        <v>22.69969666329625</v>
      </c>
      <c r="L148" s="298">
        <f t="shared" si="42"/>
        <v>18.505231689088177</v>
      </c>
      <c r="M148" s="298">
        <f t="shared" si="42"/>
        <v>21.706633447524126</v>
      </c>
      <c r="N148" s="298">
        <f t="shared" si="42"/>
        <v>-2.9924221472426638</v>
      </c>
      <c r="O148" s="298">
        <f t="shared" si="42"/>
        <v>-0.10325872384365198</v>
      </c>
      <c r="P148" s="298">
        <f t="shared" si="42"/>
        <v>-32.435778396781174</v>
      </c>
      <c r="Q148" s="298"/>
      <c r="R148" s="298"/>
      <c r="S148" s="299"/>
      <c r="T148" s="299"/>
      <c r="U148" s="299"/>
      <c r="V148" s="299"/>
      <c r="W148" s="299"/>
      <c r="X148" s="299"/>
      <c r="Y148" s="299"/>
      <c r="Z148" s="299"/>
    </row>
    <row r="149" spans="1:26" ht="12.75" hidden="1" outlineLevel="1">
      <c r="A149" s="309" t="s">
        <v>307</v>
      </c>
      <c r="B149" s="310">
        <f aca="true" t="shared" si="43" ref="B149:P149">+B70/B58*100-100</f>
        <v>-76.26962142197598</v>
      </c>
      <c r="C149" s="298">
        <f t="shared" si="43"/>
        <v>9.69501611703447</v>
      </c>
      <c r="D149" s="298">
        <f t="shared" si="43"/>
        <v>7.7159389167263015</v>
      </c>
      <c r="E149" s="298">
        <f t="shared" si="43"/>
        <v>-28.144654088050316</v>
      </c>
      <c r="F149" s="298">
        <f t="shared" si="43"/>
        <v>3.429325126401423</v>
      </c>
      <c r="G149" s="298">
        <f t="shared" si="43"/>
        <v>6.050228310502305</v>
      </c>
      <c r="H149" s="298">
        <f t="shared" si="43"/>
        <v>4.674970141614068</v>
      </c>
      <c r="I149" s="298">
        <f t="shared" si="43"/>
        <v>14.914390830621187</v>
      </c>
      <c r="J149" s="298">
        <f t="shared" si="43"/>
        <v>-6.818181818181841</v>
      </c>
      <c r="K149" s="298">
        <f t="shared" si="43"/>
        <v>9.898209898209913</v>
      </c>
      <c r="L149" s="298">
        <f t="shared" si="43"/>
        <v>26.302478502781995</v>
      </c>
      <c r="M149" s="298">
        <f t="shared" si="43"/>
        <v>29.200738591400693</v>
      </c>
      <c r="N149" s="298">
        <f t="shared" si="43"/>
        <v>1.3568581792127645</v>
      </c>
      <c r="O149" s="298">
        <f t="shared" si="43"/>
        <v>3.125384823781488</v>
      </c>
      <c r="P149" s="298">
        <f t="shared" si="43"/>
        <v>-16.334072431633402</v>
      </c>
      <c r="Q149" s="298"/>
      <c r="R149" s="298"/>
      <c r="S149" s="299"/>
      <c r="T149" s="299"/>
      <c r="U149" s="299"/>
      <c r="V149" s="299"/>
      <c r="W149" s="299"/>
      <c r="X149" s="299"/>
      <c r="Y149" s="299"/>
      <c r="Z149" s="299"/>
    </row>
    <row r="150" spans="1:26" ht="12.75" hidden="1" outlineLevel="1">
      <c r="A150" s="309" t="s">
        <v>252</v>
      </c>
      <c r="B150" s="310">
        <f aca="true" t="shared" si="44" ref="B150:P150">+B71/B59*100-100</f>
        <v>-62.612982744453575</v>
      </c>
      <c r="C150" s="298">
        <f t="shared" si="44"/>
        <v>7.1056762786086125</v>
      </c>
      <c r="D150" s="298">
        <f t="shared" si="44"/>
        <v>4.6006859382655705</v>
      </c>
      <c r="E150" s="298">
        <f t="shared" si="44"/>
        <v>47.191011235955045</v>
      </c>
      <c r="F150" s="298">
        <f t="shared" si="44"/>
        <v>9.888169511477358</v>
      </c>
      <c r="G150" s="298">
        <f t="shared" si="44"/>
        <v>3.2352941176470438</v>
      </c>
      <c r="H150" s="298">
        <f t="shared" si="44"/>
        <v>0.13355592654424697</v>
      </c>
      <c r="I150" s="298">
        <f t="shared" si="44"/>
        <v>9.984976308794643</v>
      </c>
      <c r="J150" s="298">
        <f t="shared" si="44"/>
        <v>17.46987951807229</v>
      </c>
      <c r="K150" s="298">
        <f t="shared" si="44"/>
        <v>9.63783298413648</v>
      </c>
      <c r="L150" s="298">
        <f t="shared" si="44"/>
        <v>29.122559397788734</v>
      </c>
      <c r="M150" s="298">
        <f t="shared" si="44"/>
        <v>32.84761669548038</v>
      </c>
      <c r="N150" s="298">
        <f t="shared" si="44"/>
        <v>2.2165453393004526</v>
      </c>
      <c r="O150" s="298">
        <f t="shared" si="44"/>
        <v>3.8215749134837864</v>
      </c>
      <c r="P150" s="298">
        <f t="shared" si="44"/>
        <v>-13.01894397420395</v>
      </c>
      <c r="Q150" s="298"/>
      <c r="R150" s="298"/>
      <c r="S150" s="299"/>
      <c r="T150" s="299"/>
      <c r="U150" s="299"/>
      <c r="V150" s="299"/>
      <c r="W150" s="299"/>
      <c r="X150" s="299"/>
      <c r="Y150" s="299"/>
      <c r="Z150" s="299"/>
    </row>
    <row r="151" spans="1:26" ht="12.75" hidden="1" outlineLevel="1">
      <c r="A151" s="309" t="s">
        <v>253</v>
      </c>
      <c r="B151" s="310">
        <f aca="true" t="shared" si="45" ref="B151:P151">+B72/B60*100-100</f>
        <v>-115.859375</v>
      </c>
      <c r="C151" s="298">
        <f t="shared" si="45"/>
        <v>0.7623041414732512</v>
      </c>
      <c r="D151" s="298">
        <f t="shared" si="45"/>
        <v>-9.449755940134736</v>
      </c>
      <c r="E151" s="298">
        <f t="shared" si="45"/>
        <v>-318.75</v>
      </c>
      <c r="F151" s="298">
        <f t="shared" si="45"/>
        <v>-0.06584904107334921</v>
      </c>
      <c r="G151" s="298">
        <f t="shared" si="45"/>
        <v>3.3528918692372116</v>
      </c>
      <c r="H151" s="298">
        <f t="shared" si="45"/>
        <v>-15.70896101879174</v>
      </c>
      <c r="I151" s="298">
        <f t="shared" si="45"/>
        <v>-5.296589465454886</v>
      </c>
      <c r="J151" s="298">
        <f t="shared" si="45"/>
        <v>12.060301507537702</v>
      </c>
      <c r="K151" s="298">
        <f t="shared" si="45"/>
        <v>10.877862595419856</v>
      </c>
      <c r="L151" s="298">
        <f t="shared" si="45"/>
        <v>-24.658240907918483</v>
      </c>
      <c r="M151" s="298">
        <f t="shared" si="45"/>
        <v>7.534761367906782</v>
      </c>
      <c r="N151" s="298">
        <f t="shared" si="45"/>
        <v>3.240156696102531</v>
      </c>
      <c r="O151" s="298">
        <f t="shared" si="45"/>
        <v>4.250740338808484</v>
      </c>
      <c r="P151" s="298">
        <f t="shared" si="45"/>
        <v>-6.108558788497547</v>
      </c>
      <c r="Q151" s="298"/>
      <c r="R151" s="298"/>
      <c r="S151" s="299"/>
      <c r="T151" s="299"/>
      <c r="U151" s="299"/>
      <c r="V151" s="299"/>
      <c r="W151" s="299"/>
      <c r="X151" s="299"/>
      <c r="Y151" s="299"/>
      <c r="Z151" s="299"/>
    </row>
    <row r="152" spans="1:16" ht="12.75" hidden="1" outlineLevel="1">
      <c r="A152" s="309" t="s">
        <v>351</v>
      </c>
      <c r="B152" s="310">
        <f aca="true" t="shared" si="46" ref="B152:P152">+B73/B61*100-100</f>
        <v>1169.6867811799852</v>
      </c>
      <c r="C152" s="298">
        <f t="shared" si="46"/>
        <v>5.036397187129211</v>
      </c>
      <c r="D152" s="298">
        <f t="shared" si="46"/>
        <v>4.308712402519419</v>
      </c>
      <c r="E152" s="298">
        <f t="shared" si="46"/>
        <v>255.6188870151771</v>
      </c>
      <c r="F152" s="298">
        <f t="shared" si="46"/>
        <v>9.489946742890012</v>
      </c>
      <c r="G152" s="298">
        <f t="shared" si="46"/>
        <v>4.403948367501911</v>
      </c>
      <c r="H152" s="298">
        <f t="shared" si="46"/>
        <v>1.901003265077776</v>
      </c>
      <c r="I152" s="298">
        <f t="shared" si="46"/>
        <v>4.949509029502892</v>
      </c>
      <c r="J152" s="298">
        <f t="shared" si="46"/>
        <v>8.733624454148469</v>
      </c>
      <c r="K152" s="298">
        <f t="shared" si="46"/>
        <v>13.201108978460226</v>
      </c>
      <c r="L152" s="298">
        <f t="shared" si="46"/>
        <v>5.136186770428026</v>
      </c>
      <c r="M152" s="298">
        <f t="shared" si="46"/>
        <v>36.644207780917185</v>
      </c>
      <c r="N152" s="298">
        <f t="shared" si="46"/>
        <v>2.764304290624267</v>
      </c>
      <c r="O152" s="298">
        <f t="shared" si="46"/>
        <v>4.3792700492330425</v>
      </c>
      <c r="P152" s="298">
        <f t="shared" si="46"/>
        <v>-11.028898506212485</v>
      </c>
    </row>
    <row r="153" spans="1:16" ht="12.75" hidden="1" outlineLevel="1">
      <c r="A153" s="309" t="s">
        <v>352</v>
      </c>
      <c r="B153" s="310">
        <f aca="true" t="shared" si="47" ref="B153:P153">+B74/B62*100-100</f>
        <v>-799.5899430431244</v>
      </c>
      <c r="C153" s="298">
        <f t="shared" si="47"/>
        <v>5.843369839637717</v>
      </c>
      <c r="D153" s="298">
        <f t="shared" si="47"/>
        <v>6.602512701411214</v>
      </c>
      <c r="E153" s="298">
        <f t="shared" si="47"/>
        <v>-68.11552277100705</v>
      </c>
      <c r="F153" s="298">
        <f t="shared" si="47"/>
        <v>19.24692418840263</v>
      </c>
      <c r="G153" s="298">
        <f t="shared" si="47"/>
        <v>4.054054054054063</v>
      </c>
      <c r="H153" s="298">
        <f t="shared" si="47"/>
        <v>3.1430373125100886</v>
      </c>
      <c r="I153" s="298">
        <f t="shared" si="47"/>
        <v>2.770045134659455</v>
      </c>
      <c r="J153" s="298">
        <f t="shared" si="47"/>
        <v>-2.3166023166023137</v>
      </c>
      <c r="K153" s="298">
        <f t="shared" si="47"/>
        <v>9.97543925939921</v>
      </c>
      <c r="L153" s="298">
        <f t="shared" si="47"/>
        <v>-1.2508826793099956</v>
      </c>
      <c r="M153" s="298">
        <f t="shared" si="47"/>
        <v>36.51615575807787</v>
      </c>
      <c r="N153" s="298">
        <f t="shared" si="47"/>
        <v>3.6835694789000684</v>
      </c>
      <c r="O153" s="298">
        <f t="shared" si="47"/>
        <v>13.65284200029457</v>
      </c>
      <c r="P153" s="298">
        <f t="shared" si="47"/>
        <v>-5.934204243072244</v>
      </c>
    </row>
    <row r="154" spans="1:16" ht="12.75" collapsed="1">
      <c r="A154" s="309" t="s">
        <v>353</v>
      </c>
      <c r="B154" s="310">
        <f aca="true" t="shared" si="48" ref="B154:P154">+B75/B63*100-100</f>
        <v>14.72530851650744</v>
      </c>
      <c r="C154" s="298">
        <f t="shared" si="48"/>
        <v>4.5012094496426585</v>
      </c>
      <c r="D154" s="298">
        <f t="shared" si="48"/>
        <v>6.520332459801409</v>
      </c>
      <c r="E154" s="298">
        <f t="shared" si="48"/>
        <v>-34.3711811023622</v>
      </c>
      <c r="F154" s="298">
        <f t="shared" si="48"/>
        <v>18.550674602223324</v>
      </c>
      <c r="G154" s="298">
        <f t="shared" si="48"/>
        <v>4.702970297029708</v>
      </c>
      <c r="H154" s="298">
        <f t="shared" si="48"/>
        <v>3.7272982991969172</v>
      </c>
      <c r="I154" s="298">
        <f t="shared" si="48"/>
        <v>2.2956693091440172</v>
      </c>
      <c r="J154" s="298">
        <f t="shared" si="48"/>
        <v>0</v>
      </c>
      <c r="K154" s="298">
        <f t="shared" si="48"/>
        <v>12.662229617304504</v>
      </c>
      <c r="L154" s="298">
        <f t="shared" si="48"/>
        <v>-13.627375118218538</v>
      </c>
      <c r="M154" s="298">
        <f t="shared" si="48"/>
        <v>4.289710910786454</v>
      </c>
      <c r="N154" s="298">
        <f t="shared" si="48"/>
        <v>4.226312115983674</v>
      </c>
      <c r="O154" s="298">
        <f t="shared" si="48"/>
        <v>5.106222265754212</v>
      </c>
      <c r="P154" s="298">
        <f t="shared" si="48"/>
        <v>-2.9198254713674885</v>
      </c>
    </row>
    <row r="155" spans="1:16" ht="12.75">
      <c r="A155" s="309" t="s">
        <v>354</v>
      </c>
      <c r="B155" s="310">
        <f aca="true" t="shared" si="49" ref="B155:P155">+B76/B64*100-100</f>
        <v>76.2003340062397</v>
      </c>
      <c r="C155" s="298">
        <f t="shared" si="49"/>
        <v>5.7661693920566535</v>
      </c>
      <c r="D155" s="298">
        <f t="shared" si="49"/>
        <v>4.032243152831356</v>
      </c>
      <c r="E155" s="298">
        <f t="shared" si="49"/>
        <v>-34.67995205927218</v>
      </c>
      <c r="F155" s="298">
        <f t="shared" si="49"/>
        <v>19.053833948316523</v>
      </c>
      <c r="G155" s="298">
        <f t="shared" si="49"/>
        <v>7.77084515031197</v>
      </c>
      <c r="H155" s="298">
        <f t="shared" si="49"/>
        <v>0.877733243452056</v>
      </c>
      <c r="I155" s="298">
        <f t="shared" si="49"/>
        <v>-1.8568723224991714</v>
      </c>
      <c r="J155" s="298">
        <f t="shared" si="49"/>
        <v>5.044510385756666</v>
      </c>
      <c r="K155" s="298">
        <f t="shared" si="49"/>
        <v>-20.002114388413148</v>
      </c>
      <c r="L155" s="298">
        <f t="shared" si="49"/>
        <v>10.905776083533596</v>
      </c>
      <c r="M155" s="298">
        <f t="shared" si="49"/>
        <v>8.661186142102167</v>
      </c>
      <c r="N155" s="298">
        <f t="shared" si="49"/>
        <v>4.419041364711546</v>
      </c>
      <c r="O155" s="298">
        <f t="shared" si="49"/>
        <v>5.735724348195134</v>
      </c>
      <c r="P155" s="298">
        <f t="shared" si="49"/>
        <v>-4.8755053144635525</v>
      </c>
    </row>
    <row r="156" spans="1:16" ht="12.75">
      <c r="A156" s="309" t="s">
        <v>355</v>
      </c>
      <c r="B156" s="310">
        <f aca="true" t="shared" si="50" ref="B156:P156">+B77/B65*100-100</f>
        <v>-9.882825071510851</v>
      </c>
      <c r="C156" s="298">
        <f t="shared" si="50"/>
        <v>6.1384736515424265</v>
      </c>
      <c r="D156" s="298">
        <f t="shared" si="50"/>
        <v>5.251335043378475</v>
      </c>
      <c r="E156" s="298">
        <f t="shared" si="50"/>
        <v>8.786057474390361</v>
      </c>
      <c r="F156" s="298">
        <f t="shared" si="50"/>
        <v>21.908903701894815</v>
      </c>
      <c r="G156" s="298">
        <f t="shared" si="50"/>
        <v>8.994708994709</v>
      </c>
      <c r="H156" s="298">
        <f t="shared" si="50"/>
        <v>2.6646845250133424</v>
      </c>
      <c r="I156" s="298">
        <f t="shared" si="50"/>
        <v>-3.8398223520759274</v>
      </c>
      <c r="J156" s="298">
        <f t="shared" si="50"/>
        <v>-5.221932114882506</v>
      </c>
      <c r="K156" s="298">
        <f t="shared" si="50"/>
        <v>11.8091095189355</v>
      </c>
      <c r="L156" s="298">
        <f t="shared" si="50"/>
        <v>8.45689590939574</v>
      </c>
      <c r="M156" s="298">
        <f t="shared" si="50"/>
        <v>-1.1918810479112523</v>
      </c>
      <c r="N156" s="298">
        <f t="shared" si="50"/>
        <v>5.048235607504779</v>
      </c>
      <c r="O156" s="298">
        <f t="shared" si="50"/>
        <v>6.008364999036871</v>
      </c>
      <c r="P156" s="298">
        <f t="shared" si="50"/>
        <v>-0.8800484096884702</v>
      </c>
    </row>
    <row r="157" spans="1:16" ht="12.75">
      <c r="A157" s="309" t="s">
        <v>356</v>
      </c>
      <c r="B157" s="310">
        <f aca="true" t="shared" si="51" ref="B157:P157">+B78/B66*100-100</f>
        <v>-76.81619684809796</v>
      </c>
      <c r="C157" s="298">
        <f t="shared" si="51"/>
        <v>-39.177732068324204</v>
      </c>
      <c r="D157" s="298">
        <f t="shared" si="51"/>
        <v>-39.844474129378725</v>
      </c>
      <c r="E157" s="298">
        <f t="shared" si="51"/>
        <v>190.8850981654329</v>
      </c>
      <c r="F157" s="298">
        <f t="shared" si="51"/>
        <v>-35.53693308730699</v>
      </c>
      <c r="G157" s="298">
        <f t="shared" si="51"/>
        <v>13.513513513513516</v>
      </c>
      <c r="H157" s="298">
        <f t="shared" si="51"/>
        <v>-42.55658875947784</v>
      </c>
      <c r="I157" s="298">
        <f t="shared" si="51"/>
        <v>-27.24974738104072</v>
      </c>
      <c r="J157" s="298">
        <f t="shared" si="51"/>
        <v>-17.64705882352942</v>
      </c>
      <c r="K157" s="298">
        <f t="shared" si="51"/>
        <v>-26.5</v>
      </c>
      <c r="L157" s="298">
        <f t="shared" si="51"/>
        <v>-72.72727272727273</v>
      </c>
      <c r="M157" s="298">
        <f t="shared" si="51"/>
        <v>-100</v>
      </c>
      <c r="N157" s="298">
        <f t="shared" si="51"/>
        <v>-16.817558299039774</v>
      </c>
      <c r="O157" s="298">
        <f t="shared" si="51"/>
        <v>-16.726519337016583</v>
      </c>
      <c r="P157" s="298">
        <f t="shared" si="51"/>
        <v>-12.5</v>
      </c>
    </row>
    <row r="158" spans="1:16" ht="12.75">
      <c r="A158" s="309" t="s">
        <v>451</v>
      </c>
      <c r="B158" s="310">
        <f aca="true" t="shared" si="52" ref="B158:P159">+B79/B67*100-100</f>
        <v>-458.7209302325581</v>
      </c>
      <c r="C158" s="298">
        <f t="shared" si="52"/>
        <v>-17.519144209972524</v>
      </c>
      <c r="D158" s="298">
        <f t="shared" si="52"/>
        <v>-18.89112763148752</v>
      </c>
      <c r="E158" s="298">
        <f t="shared" si="52"/>
        <v>32.258064516129025</v>
      </c>
      <c r="F158" s="298">
        <f t="shared" si="52"/>
        <v>0.5058168942842656</v>
      </c>
      <c r="G158" s="298">
        <f t="shared" si="52"/>
        <v>-2.444444444444443</v>
      </c>
      <c r="H158" s="298">
        <f t="shared" si="52"/>
        <v>-49.06166219839142</v>
      </c>
      <c r="I158" s="298">
        <f t="shared" si="52"/>
        <v>28.375435540069702</v>
      </c>
      <c r="J158" s="298">
        <f t="shared" si="52"/>
        <v>-11.764705882352942</v>
      </c>
      <c r="K158" s="298">
        <f t="shared" si="52"/>
        <v>-30.74380165289257</v>
      </c>
      <c r="L158" s="298">
        <f t="shared" si="52"/>
        <v>6.25</v>
      </c>
      <c r="M158" s="298">
        <f t="shared" si="52"/>
        <v>6.586021505376323</v>
      </c>
      <c r="N158" s="298">
        <f t="shared" si="52"/>
        <v>-3.797239467181001</v>
      </c>
      <c r="O158" s="298">
        <f t="shared" si="52"/>
        <v>-1.8614854277656008</v>
      </c>
      <c r="P158" s="298">
        <f t="shared" si="52"/>
        <v>-52.35849056603774</v>
      </c>
    </row>
    <row r="159" spans="1:18" ht="14.25">
      <c r="A159" s="65" t="s">
        <v>452</v>
      </c>
      <c r="B159" s="310">
        <f t="shared" si="52"/>
        <v>-279.9472295514512</v>
      </c>
      <c r="C159" s="298">
        <f t="shared" si="52"/>
        <v>-10.302872451257628</v>
      </c>
      <c r="D159" s="298">
        <f t="shared" si="52"/>
        <v>-10.422700941346847</v>
      </c>
      <c r="E159" s="298">
        <f t="shared" si="52"/>
        <v>300</v>
      </c>
      <c r="F159" s="298">
        <f t="shared" si="52"/>
        <v>2.7420604182804027</v>
      </c>
      <c r="G159" s="298">
        <f t="shared" si="52"/>
        <v>-5.317324185248708</v>
      </c>
      <c r="H159" s="298">
        <f t="shared" si="52"/>
        <v>-38.2201203783319</v>
      </c>
      <c r="I159" s="298">
        <f t="shared" si="52"/>
        <v>20.42004941757854</v>
      </c>
      <c r="J159" s="298">
        <f t="shared" si="52"/>
        <v>-17.171717171717177</v>
      </c>
      <c r="K159" s="298">
        <f t="shared" si="52"/>
        <v>-27.499999999999986</v>
      </c>
      <c r="L159" s="298">
        <f t="shared" si="52"/>
        <v>-0.4777070063694282</v>
      </c>
      <c r="M159" s="298">
        <f t="shared" si="52"/>
        <v>0</v>
      </c>
      <c r="N159" s="298">
        <f t="shared" si="52"/>
        <v>1.6084540968957555</v>
      </c>
      <c r="O159" s="298">
        <f t="shared" si="52"/>
        <v>2.4124066628374408</v>
      </c>
      <c r="P159" s="298">
        <f t="shared" si="52"/>
        <v>-5.42124542124543</v>
      </c>
      <c r="Q159" s="118"/>
      <c r="R159" s="118"/>
    </row>
    <row r="160" spans="1:18" ht="14.25">
      <c r="A160" s="4" t="s">
        <v>453</v>
      </c>
      <c r="B160" s="298">
        <f aca="true" t="shared" si="53" ref="B160:P160">+B81/B69*100-100</f>
        <v>-234.86024844720495</v>
      </c>
      <c r="C160" s="298">
        <f t="shared" si="53"/>
        <v>-11.654095399978743</v>
      </c>
      <c r="D160" s="298">
        <f t="shared" si="53"/>
        <v>-15.882409391894058</v>
      </c>
      <c r="E160" s="298">
        <f t="shared" si="53"/>
        <v>142.85714285714283</v>
      </c>
      <c r="F160" s="298">
        <f t="shared" si="53"/>
        <v>-0.4772436270515641</v>
      </c>
      <c r="G160" s="298">
        <f t="shared" si="53"/>
        <v>-10.646387832699617</v>
      </c>
      <c r="H160" s="298">
        <f t="shared" si="53"/>
        <v>-33.034157680635374</v>
      </c>
      <c r="I160" s="298">
        <f t="shared" si="53"/>
        <v>15.619019578978353</v>
      </c>
      <c r="J160" s="298">
        <f t="shared" si="53"/>
        <v>-18.796992481203006</v>
      </c>
      <c r="K160" s="298">
        <f t="shared" si="53"/>
        <v>30.44911413267411</v>
      </c>
      <c r="L160" s="298">
        <f t="shared" si="53"/>
        <v>-4.0867810292633635</v>
      </c>
      <c r="M160" s="298">
        <f t="shared" si="53"/>
        <v>-4.47799385875129</v>
      </c>
      <c r="N160" s="298">
        <f t="shared" si="53"/>
        <v>4.738282586383875</v>
      </c>
      <c r="O160" s="298">
        <f t="shared" si="53"/>
        <v>4.475116286139908</v>
      </c>
      <c r="P160" s="298">
        <f t="shared" si="53"/>
        <v>8.7036188731104</v>
      </c>
      <c r="Q160" s="118"/>
      <c r="R160" s="118"/>
    </row>
    <row r="161" spans="1:18" ht="14.25">
      <c r="A161" s="4" t="s">
        <v>14</v>
      </c>
      <c r="B161" s="298">
        <f aca="true" t="shared" si="54" ref="B161:P161">+B82/B70*100-100</f>
        <v>708.9494163424124</v>
      </c>
      <c r="C161" s="298">
        <f t="shared" si="54"/>
        <v>-10.816003616636522</v>
      </c>
      <c r="D161" s="298">
        <f t="shared" si="54"/>
        <v>-13.814204624117409</v>
      </c>
      <c r="E161" s="298">
        <f t="shared" si="54"/>
        <v>45.95185995623632</v>
      </c>
      <c r="F161" s="298">
        <f t="shared" si="54"/>
        <v>0.21253985122208974</v>
      </c>
      <c r="G161" s="298">
        <f t="shared" si="54"/>
        <v>-12.917115177610327</v>
      </c>
      <c r="H161" s="298">
        <f t="shared" si="54"/>
        <v>-28.50312415104591</v>
      </c>
      <c r="I161" s="298">
        <f t="shared" si="54"/>
        <v>9.974141115626153</v>
      </c>
      <c r="J161" s="298">
        <f t="shared" si="54"/>
        <v>-20.121951219512198</v>
      </c>
      <c r="K161" s="298">
        <f t="shared" si="54"/>
        <v>17.31076333439796</v>
      </c>
      <c r="L161" s="298">
        <f t="shared" si="54"/>
        <v>-6.768121746095304</v>
      </c>
      <c r="M161" s="298">
        <f t="shared" si="54"/>
        <v>-7.145773785218452</v>
      </c>
      <c r="N161" s="298">
        <f t="shared" si="54"/>
        <v>5.529292215251402</v>
      </c>
      <c r="O161" s="298">
        <f t="shared" si="54"/>
        <v>5.722200993504018</v>
      </c>
      <c r="P161" s="298">
        <f t="shared" si="54"/>
        <v>3.1507656065959964</v>
      </c>
      <c r="Q161" s="118"/>
      <c r="R161" s="118"/>
    </row>
    <row r="162" spans="1:18" ht="14.25">
      <c r="A162" s="4" t="s">
        <v>15</v>
      </c>
      <c r="B162" s="298">
        <f aca="true" t="shared" si="55" ref="B162:B167">+B83/B71*100-100</f>
        <v>712.0146520146521</v>
      </c>
      <c r="C162" s="298">
        <f aca="true" t="shared" si="56" ref="C162:P162">+C83/C71*100-100</f>
        <v>-11.189539458458682</v>
      </c>
      <c r="D162" s="298">
        <f t="shared" si="56"/>
        <v>-13.337861258138545</v>
      </c>
      <c r="E162" s="298">
        <f t="shared" si="56"/>
        <v>211.4503816793893</v>
      </c>
      <c r="F162" s="298">
        <f t="shared" si="56"/>
        <v>4.026066773790376</v>
      </c>
      <c r="G162" s="298">
        <f t="shared" si="56"/>
        <v>-13.485280151946824</v>
      </c>
      <c r="H162" s="298">
        <f t="shared" si="56"/>
        <v>-28.12842376030106</v>
      </c>
      <c r="I162" s="298">
        <f t="shared" si="56"/>
        <v>5.211726384364795</v>
      </c>
      <c r="J162" s="298">
        <f t="shared" si="56"/>
        <v>-21.025641025641022</v>
      </c>
      <c r="K162" s="298">
        <f t="shared" si="56"/>
        <v>14.632814632814629</v>
      </c>
      <c r="L162" s="298">
        <f t="shared" si="56"/>
        <v>-11.67790125705956</v>
      </c>
      <c r="M162" s="298">
        <f t="shared" si="56"/>
        <v>-12.678936605316977</v>
      </c>
      <c r="N162" s="298">
        <f t="shared" si="56"/>
        <v>7.36042993780184</v>
      </c>
      <c r="O162" s="298">
        <f t="shared" si="56"/>
        <v>7.599026604772902</v>
      </c>
      <c r="P162" s="298">
        <f t="shared" si="56"/>
        <v>4.657089898053741</v>
      </c>
      <c r="Q162" s="118"/>
      <c r="R162" s="118"/>
    </row>
    <row r="163" spans="1:18" ht="14.25">
      <c r="A163" s="4" t="s">
        <v>16</v>
      </c>
      <c r="B163" s="298">
        <f t="shared" si="55"/>
        <v>4404.433497536946</v>
      </c>
      <c r="C163" s="298">
        <f aca="true" t="shared" si="57" ref="C163:P163">+C84/C72*100-100</f>
        <v>-6.44911522268643</v>
      </c>
      <c r="D163" s="298">
        <f t="shared" si="57"/>
        <v>0.23611698928563385</v>
      </c>
      <c r="E163" s="298">
        <f t="shared" si="57"/>
        <v>485.71428571428567</v>
      </c>
      <c r="F163" s="298">
        <f t="shared" si="57"/>
        <v>12.7090025533317</v>
      </c>
      <c r="G163" s="298">
        <f t="shared" si="57"/>
        <v>-17.59935117599352</v>
      </c>
      <c r="H163" s="298">
        <f t="shared" si="57"/>
        <v>-9.89405803777062</v>
      </c>
      <c r="I163" s="298">
        <f t="shared" si="57"/>
        <v>15.354452584872575</v>
      </c>
      <c r="J163" s="298">
        <f t="shared" si="57"/>
        <v>-22.421524663677133</v>
      </c>
      <c r="K163" s="298">
        <f t="shared" si="57"/>
        <v>3.9802065404475115</v>
      </c>
      <c r="L163" s="298">
        <f t="shared" si="57"/>
        <v>39.72954467648066</v>
      </c>
      <c r="M163" s="298">
        <f t="shared" si="57"/>
        <v>-13.716582212126497</v>
      </c>
      <c r="N163" s="298">
        <f t="shared" si="57"/>
        <v>7.94745642806609</v>
      </c>
      <c r="O163" s="298">
        <f t="shared" si="57"/>
        <v>6.626909912135218</v>
      </c>
      <c r="P163" s="298">
        <f t="shared" si="57"/>
        <v>21.51141718013774</v>
      </c>
      <c r="Q163" s="118"/>
      <c r="R163" s="118"/>
    </row>
    <row r="164" spans="1:18" ht="14.25">
      <c r="A164" s="4" t="s">
        <v>454</v>
      </c>
      <c r="B164" s="298">
        <f t="shared" si="55"/>
        <v>-812.5221500295333</v>
      </c>
      <c r="C164" s="298">
        <f aca="true" t="shared" si="58" ref="C164:P164">+C85/C73*100-100</f>
        <v>-10.454463305111844</v>
      </c>
      <c r="D164" s="298">
        <f t="shared" si="58"/>
        <v>-11.655207403908392</v>
      </c>
      <c r="E164" s="298">
        <f t="shared" si="58"/>
        <v>412.8571428571428</v>
      </c>
      <c r="F164" s="298">
        <f t="shared" si="58"/>
        <v>3.3458281271692414</v>
      </c>
      <c r="G164" s="298">
        <f t="shared" si="58"/>
        <v>-20.14545454545454</v>
      </c>
      <c r="H164" s="298">
        <f t="shared" si="58"/>
        <v>-21.81104277424511</v>
      </c>
      <c r="I164" s="298">
        <f t="shared" si="58"/>
        <v>0.4086211040781933</v>
      </c>
      <c r="J164" s="298">
        <f t="shared" si="58"/>
        <v>-21.686746987951793</v>
      </c>
      <c r="K164" s="298">
        <f t="shared" si="58"/>
        <v>2.241899020346665</v>
      </c>
      <c r="L164" s="298">
        <f t="shared" si="58"/>
        <v>-10.256952521941415</v>
      </c>
      <c r="M164" s="298">
        <f t="shared" si="58"/>
        <v>-14.474312072530608</v>
      </c>
      <c r="N164" s="298">
        <f t="shared" si="58"/>
        <v>8.878384919843938</v>
      </c>
      <c r="O164" s="298">
        <f t="shared" si="58"/>
        <v>6.3649886479292235</v>
      </c>
      <c r="P164" s="298">
        <f t="shared" si="58"/>
        <v>34.0655892044563</v>
      </c>
      <c r="Q164" s="118"/>
      <c r="R164" s="118"/>
    </row>
    <row r="165" spans="1:18" ht="14.25">
      <c r="A165" s="4" t="s">
        <v>455</v>
      </c>
      <c r="B165" s="298">
        <f t="shared" si="55"/>
        <v>-1053.1885073580938</v>
      </c>
      <c r="C165" s="298">
        <f aca="true" t="shared" si="59" ref="C165:G166">+C86/C74*100-100</f>
        <v>-9.735229650293917</v>
      </c>
      <c r="D165" s="298">
        <f t="shared" si="59"/>
        <v>-11.581763632427084</v>
      </c>
      <c r="E165" s="298">
        <f t="shared" si="59"/>
        <v>-1830.3030303030305</v>
      </c>
      <c r="F165" s="298">
        <f t="shared" si="59"/>
        <v>-1.1358114674441282</v>
      </c>
      <c r="G165" s="298">
        <f t="shared" si="59"/>
        <v>-22.532467532467535</v>
      </c>
      <c r="H165" s="298">
        <f aca="true" t="shared" si="60" ref="H165:P165">+H86/H74*100-100</f>
        <v>-19.072753650029313</v>
      </c>
      <c r="I165" s="298">
        <f t="shared" si="60"/>
        <v>-0.9731663685151943</v>
      </c>
      <c r="J165" s="298">
        <f t="shared" si="60"/>
        <v>-14.229249011857718</v>
      </c>
      <c r="K165" s="298">
        <f t="shared" si="60"/>
        <v>1.6663803470193983</v>
      </c>
      <c r="L165" s="298">
        <f t="shared" si="60"/>
        <v>-4.096434773725605</v>
      </c>
      <c r="M165" s="298">
        <f t="shared" si="60"/>
        <v>-8.223334850553783</v>
      </c>
      <c r="N165" s="298">
        <f t="shared" si="60"/>
        <v>9.14427721918625</v>
      </c>
      <c r="O165" s="298">
        <f t="shared" si="60"/>
        <v>-1.7820780534623424</v>
      </c>
      <c r="P165" s="298">
        <f t="shared" si="60"/>
        <v>33.290422245108175</v>
      </c>
      <c r="Q165" s="118"/>
      <c r="R165" s="118"/>
    </row>
    <row r="166" spans="1:18" ht="14.25">
      <c r="A166" s="4" t="s">
        <v>456</v>
      </c>
      <c r="B166" s="298">
        <f t="shared" si="55"/>
        <v>-686.046511627907</v>
      </c>
      <c r="C166" s="298">
        <f t="shared" si="59"/>
        <v>-10.025095615390526</v>
      </c>
      <c r="D166" s="298">
        <f t="shared" si="59"/>
        <v>-12.260515750047148</v>
      </c>
      <c r="E166" s="298">
        <f t="shared" si="59"/>
        <v>-378.31325301204816</v>
      </c>
      <c r="F166" s="298">
        <f t="shared" si="59"/>
        <v>-1.954920529434574</v>
      </c>
      <c r="G166" s="298">
        <f t="shared" si="59"/>
        <v>-23.3451536643026</v>
      </c>
      <c r="H166" s="298">
        <f aca="true" t="shared" si="61" ref="H166:P166">+H87/H75*100-100</f>
        <v>-18.509898271398313</v>
      </c>
      <c r="I166" s="298">
        <f t="shared" si="61"/>
        <v>-3.710280966575766</v>
      </c>
      <c r="J166" s="298">
        <f t="shared" si="61"/>
        <v>-20.265780730897006</v>
      </c>
      <c r="K166" s="298">
        <f t="shared" si="61"/>
        <v>-4.297740363314134</v>
      </c>
      <c r="L166" s="298">
        <f t="shared" si="61"/>
        <v>4.529165837149108</v>
      </c>
      <c r="M166" s="298">
        <f t="shared" si="61"/>
        <v>4.366616989567802</v>
      </c>
      <c r="N166" s="298">
        <f t="shared" si="61"/>
        <v>9.982172676806428</v>
      </c>
      <c r="O166" s="298">
        <f t="shared" si="61"/>
        <v>6.196417106240489</v>
      </c>
      <c r="P166" s="298">
        <f t="shared" si="61"/>
        <v>42.686242523110394</v>
      </c>
      <c r="Q166" s="118"/>
      <c r="R166" s="118"/>
    </row>
    <row r="167" spans="1:18" ht="14.25">
      <c r="A167" s="4" t="s">
        <v>457</v>
      </c>
      <c r="B167" s="298">
        <f t="shared" si="55"/>
        <v>-594.5716975211799</v>
      </c>
      <c r="C167" s="298">
        <f aca="true" t="shared" si="62" ref="C167:P167">+C88/C76*100-100</f>
        <v>-9.15262218211069</v>
      </c>
      <c r="D167" s="298">
        <f t="shared" si="62"/>
        <v>-10.909584778931517</v>
      </c>
      <c r="E167" s="298">
        <f t="shared" si="62"/>
        <v>-329.6482412060302</v>
      </c>
      <c r="F167" s="298">
        <f t="shared" si="62"/>
        <v>0.7452894557287664</v>
      </c>
      <c r="G167" s="298">
        <f t="shared" si="62"/>
        <v>-24.473684210526315</v>
      </c>
      <c r="H167" s="298">
        <f t="shared" si="62"/>
        <v>-17.161645656767092</v>
      </c>
      <c r="I167" s="298">
        <f t="shared" si="62"/>
        <v>-3.098899832958921</v>
      </c>
      <c r="J167" s="298">
        <f t="shared" si="62"/>
        <v>-24.576271186440678</v>
      </c>
      <c r="K167" s="298">
        <f t="shared" si="62"/>
        <v>-8.021673054050495</v>
      </c>
      <c r="L167" s="298">
        <f t="shared" si="62"/>
        <v>0.8069939475453936</v>
      </c>
      <c r="M167" s="298">
        <f t="shared" si="62"/>
        <v>2.6749527154823056</v>
      </c>
      <c r="N167" s="298">
        <f t="shared" si="62"/>
        <v>9.7406608540673</v>
      </c>
      <c r="O167" s="298">
        <f t="shared" si="62"/>
        <v>5.779742491221285</v>
      </c>
      <c r="P167" s="298">
        <f t="shared" si="62"/>
        <v>42.15175748558676</v>
      </c>
      <c r="Q167" s="118"/>
      <c r="R167" s="118"/>
    </row>
    <row r="168" spans="1:18" ht="14.25">
      <c r="A168" s="65"/>
      <c r="B168" s="298"/>
      <c r="C168" s="298"/>
      <c r="D168" s="298"/>
      <c r="E168" s="298"/>
      <c r="F168" s="298"/>
      <c r="G168" s="298"/>
      <c r="H168" s="298"/>
      <c r="I168" s="298"/>
      <c r="J168" s="298"/>
      <c r="K168" s="298"/>
      <c r="L168" s="298"/>
      <c r="M168" s="298"/>
      <c r="N168" s="298"/>
      <c r="O168" s="298"/>
      <c r="P168" s="298"/>
      <c r="Q168" s="118"/>
      <c r="R168" s="118"/>
    </row>
    <row r="169" ht="12.75">
      <c r="A169" s="268" t="s">
        <v>491</v>
      </c>
    </row>
  </sheetData>
  <mergeCells count="20">
    <mergeCell ref="AM7:AO7"/>
    <mergeCell ref="S3:X3"/>
    <mergeCell ref="AP7:AP8"/>
    <mergeCell ref="C6:M6"/>
    <mergeCell ref="U6:AE6"/>
    <mergeCell ref="AF6:AP6"/>
    <mergeCell ref="V7:AB7"/>
    <mergeCell ref="AC7:AC8"/>
    <mergeCell ref="AD7:AD8"/>
    <mergeCell ref="AE7:AE8"/>
    <mergeCell ref="AG7:AL7"/>
    <mergeCell ref="C94:M94"/>
    <mergeCell ref="D7:J7"/>
    <mergeCell ref="M7:M8"/>
    <mergeCell ref="K7:K8"/>
    <mergeCell ref="L7:L8"/>
    <mergeCell ref="D95:J95"/>
    <mergeCell ref="K95:K96"/>
    <mergeCell ref="L95:L96"/>
    <mergeCell ref="M95:M96"/>
  </mergeCells>
  <printOptions/>
  <pageMargins left="0.38" right="0.75" top="0.38" bottom="0.37" header="0.5" footer="0.5"/>
  <pageSetup fitToHeight="1" fitToWidth="1" horizontalDpi="600" verticalDpi="600" orientation="landscape" paperSize="9" scale="5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8"/>
  <sheetViews>
    <sheetView workbookViewId="0" topLeftCell="A1">
      <selection activeCell="G68" sqref="G68"/>
    </sheetView>
  </sheetViews>
  <sheetFormatPr defaultColWidth="9.00390625" defaultRowHeight="14.25"/>
  <cols>
    <col min="1" max="1" width="8.00390625" style="83" customWidth="1"/>
    <col min="2" max="2" width="10.625" style="83" customWidth="1"/>
    <col min="3" max="3" width="9.00390625" style="83" customWidth="1"/>
    <col min="4" max="8" width="11.25390625" style="83" customWidth="1"/>
    <col min="9" max="9" width="12.25390625" style="83" bestFit="1" customWidth="1"/>
    <col min="10" max="10" width="9.125" style="83" bestFit="1" customWidth="1"/>
    <col min="11" max="11" width="11.875" style="83" bestFit="1" customWidth="1"/>
    <col min="12" max="12" width="7.50390625" style="83" bestFit="1" customWidth="1"/>
    <col min="13" max="13" width="8.25390625" style="83" bestFit="1" customWidth="1"/>
    <col min="14" max="14" width="7.50390625" style="83" bestFit="1" customWidth="1"/>
    <col min="15" max="15" width="11.125" style="83" bestFit="1" customWidth="1"/>
    <col min="16" max="16" width="11.625" style="83" customWidth="1"/>
    <col min="17" max="17" width="11.50390625" style="83" customWidth="1"/>
    <col min="18" max="16384" width="9.00390625" style="83" customWidth="1"/>
  </cols>
  <sheetData>
    <row r="1" ht="15">
      <c r="A1" s="87" t="s">
        <v>648</v>
      </c>
    </row>
    <row r="2" ht="15.75">
      <c r="A2" s="53" t="s">
        <v>470</v>
      </c>
    </row>
    <row r="3" ht="12.75">
      <c r="A3" s="83" t="s">
        <v>469</v>
      </c>
    </row>
    <row r="5" spans="2:15" ht="25.5">
      <c r="B5" s="577" t="s">
        <v>3</v>
      </c>
      <c r="C5" s="576"/>
      <c r="D5" s="578"/>
      <c r="E5" s="577" t="s">
        <v>4</v>
      </c>
      <c r="F5" s="576"/>
      <c r="G5" s="578"/>
      <c r="H5" s="207" t="s">
        <v>437</v>
      </c>
      <c r="I5" s="208" t="s">
        <v>438</v>
      </c>
      <c r="J5" s="209" t="s">
        <v>341</v>
      </c>
      <c r="K5" s="209" t="s">
        <v>439</v>
      </c>
      <c r="L5" s="209" t="s">
        <v>440</v>
      </c>
      <c r="M5" s="209" t="s">
        <v>441</v>
      </c>
      <c r="N5" s="209" t="s">
        <v>442</v>
      </c>
      <c r="O5" s="210" t="s">
        <v>443</v>
      </c>
    </row>
    <row r="6" spans="1:15" s="205" customFormat="1" ht="12.75">
      <c r="A6" s="211"/>
      <c r="B6" s="209" t="s">
        <v>343</v>
      </c>
      <c r="C6" s="212" t="s">
        <v>344</v>
      </c>
      <c r="D6" s="212" t="s">
        <v>126</v>
      </c>
      <c r="E6" s="209" t="s">
        <v>343</v>
      </c>
      <c r="F6" s="212" t="s">
        <v>344</v>
      </c>
      <c r="G6" s="212" t="s">
        <v>126</v>
      </c>
      <c r="H6" s="212"/>
      <c r="I6" s="212"/>
      <c r="K6" s="90"/>
      <c r="M6" s="90"/>
      <c r="O6" s="213"/>
    </row>
    <row r="7" spans="1:15" ht="12.75">
      <c r="A7" s="98"/>
      <c r="B7" s="214">
        <v>1</v>
      </c>
      <c r="C7" s="98">
        <v>2</v>
      </c>
      <c r="D7" s="214">
        <v>3</v>
      </c>
      <c r="E7" s="98">
        <v>4</v>
      </c>
      <c r="F7" s="98">
        <v>5</v>
      </c>
      <c r="G7" s="98">
        <v>6</v>
      </c>
      <c r="H7" s="98">
        <v>7</v>
      </c>
      <c r="I7" s="98">
        <v>8</v>
      </c>
      <c r="J7" s="98">
        <v>9</v>
      </c>
      <c r="K7" s="214">
        <v>10</v>
      </c>
      <c r="L7" s="214">
        <v>11</v>
      </c>
      <c r="M7" s="214">
        <v>12</v>
      </c>
      <c r="N7" s="214">
        <v>13</v>
      </c>
      <c r="O7" s="215">
        <v>14</v>
      </c>
    </row>
    <row r="8" spans="1:17" ht="12.75">
      <c r="A8" s="216">
        <v>2005</v>
      </c>
      <c r="B8" s="217">
        <v>32863.97132045409</v>
      </c>
      <c r="C8" s="217">
        <v>35320.05576578371</v>
      </c>
      <c r="D8" s="341">
        <v>-2456.084445329623</v>
      </c>
      <c r="E8" s="217">
        <v>4538.069134413024</v>
      </c>
      <c r="F8" s="217">
        <v>4208.1244210377035</v>
      </c>
      <c r="G8" s="217">
        <v>329.94471337532013</v>
      </c>
      <c r="H8" s="217">
        <v>-2075.4807408882684</v>
      </c>
      <c r="I8" s="217">
        <v>15.774718502186307</v>
      </c>
      <c r="J8" s="217">
        <v>-4185.845754340385</v>
      </c>
      <c r="K8" s="217">
        <v>-18.502507568213495</v>
      </c>
      <c r="L8" s="217">
        <v>2346.5876651397452</v>
      </c>
      <c r="M8" s="217">
        <v>-1038.4252804886144</v>
      </c>
      <c r="N8" s="217">
        <v>4915.850221586401</v>
      </c>
      <c r="O8" s="217">
        <v>6224.012606237532</v>
      </c>
      <c r="P8" s="99"/>
      <c r="Q8" s="99"/>
    </row>
    <row r="9" spans="1:17" ht="12.75">
      <c r="A9" s="216">
        <v>2006</v>
      </c>
      <c r="B9" s="217">
        <v>40924.384252804884</v>
      </c>
      <c r="C9" s="217">
        <v>43422.39261767244</v>
      </c>
      <c r="D9" s="225">
        <v>-2498.0083648675572</v>
      </c>
      <c r="E9" s="217">
        <v>5332.155240055344</v>
      </c>
      <c r="F9" s="217">
        <v>4586.803227761504</v>
      </c>
      <c r="G9" s="217">
        <v>745.3520122938398</v>
      </c>
      <c r="H9" s="217">
        <v>-2445.918970324636</v>
      </c>
      <c r="I9" s="217">
        <v>-53.629816490396195</v>
      </c>
      <c r="J9" s="217">
        <v>-4252.2051393887505</v>
      </c>
      <c r="K9" s="217">
        <v>-40.36635852751773</v>
      </c>
      <c r="L9" s="217">
        <v>4121.791807740822</v>
      </c>
      <c r="M9" s="217">
        <v>1441.2036114983737</v>
      </c>
      <c r="N9" s="217">
        <v>-4072.558746277276</v>
      </c>
      <c r="O9" s="217">
        <v>1490.43667296192</v>
      </c>
      <c r="P9" s="99"/>
      <c r="Q9" s="99"/>
    </row>
    <row r="10" spans="1:17" ht="12.75">
      <c r="A10" s="216">
        <v>2007</v>
      </c>
      <c r="B10" s="217">
        <v>47159.82871937861</v>
      </c>
      <c r="C10" s="217">
        <v>47869.64748058156</v>
      </c>
      <c r="D10" s="225">
        <v>-709.8187612029506</v>
      </c>
      <c r="E10" s="217">
        <v>5755.493875740101</v>
      </c>
      <c r="F10" s="217">
        <v>5320.270283404903</v>
      </c>
      <c r="G10" s="217">
        <v>435.2235923351982</v>
      </c>
      <c r="H10" s="217">
        <v>-2634.080196508</v>
      </c>
      <c r="I10" s="217">
        <v>-368.11060213768843</v>
      </c>
      <c r="J10" s="217">
        <v>-3276.785967513441</v>
      </c>
      <c r="K10" s="217">
        <v>376.6148841532231</v>
      </c>
      <c r="L10" s="217">
        <v>2363.340635995485</v>
      </c>
      <c r="M10" s="217">
        <v>-536.2178848834892</v>
      </c>
      <c r="N10" s="217">
        <v>3961.2427803226456</v>
      </c>
      <c r="O10" s="217">
        <v>5788.3655314346415</v>
      </c>
      <c r="P10" s="99"/>
      <c r="Q10" s="99"/>
    </row>
    <row r="11" spans="1:17" ht="12.75">
      <c r="A11" s="218">
        <v>2008</v>
      </c>
      <c r="B11" s="219">
        <v>49543.599712374686</v>
      </c>
      <c r="C11" s="220">
        <v>50257.45949322845</v>
      </c>
      <c r="D11" s="220">
        <v>-713.859780853767</v>
      </c>
      <c r="E11" s="220">
        <v>6001.247881621966</v>
      </c>
      <c r="F11" s="220">
        <v>6488.468085291199</v>
      </c>
      <c r="G11" s="220">
        <v>-487.22020366923243</v>
      </c>
      <c r="H11" s="220">
        <v>-2294.968759875192</v>
      </c>
      <c r="I11" s="220">
        <v>-893.4541591980349</v>
      </c>
      <c r="J11" s="220">
        <v>-4389.502903596226</v>
      </c>
      <c r="K11" s="219">
        <v>806.1867040139043</v>
      </c>
      <c r="L11" s="219">
        <v>2113.083150766779</v>
      </c>
      <c r="M11" s="219">
        <v>1579.0048463121557</v>
      </c>
      <c r="N11" s="219">
        <v>1371.0039877699232</v>
      </c>
      <c r="O11" s="219">
        <v>5063.0919848488575</v>
      </c>
      <c r="P11" s="221"/>
      <c r="Q11" s="221"/>
    </row>
    <row r="12" spans="1:17" ht="12.75" customHeight="1" hidden="1">
      <c r="A12" s="216">
        <v>2009</v>
      </c>
      <c r="B12" s="217">
        <v>0</v>
      </c>
      <c r="C12" s="217">
        <v>0</v>
      </c>
      <c r="D12" s="225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7">
        <v>0</v>
      </c>
      <c r="P12" s="99"/>
      <c r="Q12" s="99"/>
    </row>
    <row r="13" spans="1:17" ht="12.75" customHeight="1" hidden="1">
      <c r="A13" s="216">
        <v>2010</v>
      </c>
      <c r="B13" s="217">
        <v>0</v>
      </c>
      <c r="C13" s="217">
        <v>0</v>
      </c>
      <c r="D13" s="225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v>0</v>
      </c>
      <c r="P13" s="99"/>
      <c r="Q13" s="99"/>
    </row>
    <row r="14" spans="1:17" ht="12.75">
      <c r="A14" s="216" t="s">
        <v>29</v>
      </c>
      <c r="B14" s="222">
        <v>12956.018057491869</v>
      </c>
      <c r="C14" s="222">
        <v>13469.096461528246</v>
      </c>
      <c r="D14" s="229">
        <v>-513.0784040363778</v>
      </c>
      <c r="E14" s="222">
        <v>1517.5264506904343</v>
      </c>
      <c r="F14" s="222">
        <v>1457.0787244126122</v>
      </c>
      <c r="G14" s="222">
        <v>60.447726277822085</v>
      </c>
      <c r="H14" s="222">
        <v>-879.0347208391424</v>
      </c>
      <c r="I14" s="222">
        <v>20.61674301268003</v>
      </c>
      <c r="J14" s="222">
        <v>-1311.0486555850182</v>
      </c>
      <c r="K14" s="222">
        <v>187.82447055699393</v>
      </c>
      <c r="L14" s="222">
        <v>864.0377082918409</v>
      </c>
      <c r="M14" s="222">
        <v>-744.6823341963752</v>
      </c>
      <c r="N14" s="222">
        <v>995.7424890505243</v>
      </c>
      <c r="O14" s="222">
        <v>1115.09786314599</v>
      </c>
      <c r="P14" s="99"/>
      <c r="Q14" s="99"/>
    </row>
    <row r="15" spans="1:17" ht="12.75">
      <c r="A15" s="216" t="s">
        <v>30</v>
      </c>
      <c r="B15" s="222">
        <v>12730.283025426543</v>
      </c>
      <c r="C15" s="222">
        <v>12735.888139115716</v>
      </c>
      <c r="D15" s="229">
        <v>-5.6051136891728675</v>
      </c>
      <c r="E15" s="222">
        <v>1389.0337417222436</v>
      </c>
      <c r="F15" s="222">
        <v>1481.818219327339</v>
      </c>
      <c r="G15" s="222">
        <v>-92.78447760509539</v>
      </c>
      <c r="H15" s="222">
        <v>-117.42496381862847</v>
      </c>
      <c r="I15" s="222">
        <v>-214.14392883223792</v>
      </c>
      <c r="J15" s="222">
        <v>-429.9584839451346</v>
      </c>
      <c r="K15" s="222">
        <v>139.09247825798315</v>
      </c>
      <c r="L15" s="222">
        <v>-195.14704906061212</v>
      </c>
      <c r="M15" s="222">
        <v>655.9549890460067</v>
      </c>
      <c r="N15" s="222">
        <v>73.84319192723896</v>
      </c>
      <c r="O15" s="222">
        <v>534.6511319126336</v>
      </c>
      <c r="P15" s="99"/>
      <c r="Q15" s="99"/>
    </row>
    <row r="16" spans="1:17" ht="12.75">
      <c r="A16" s="216" t="s">
        <v>31</v>
      </c>
      <c r="B16" s="222">
        <v>13065.476511817034</v>
      </c>
      <c r="C16" s="222">
        <v>13258.296063632744</v>
      </c>
      <c r="D16" s="229">
        <v>-192.81955181570993</v>
      </c>
      <c r="E16" s="222">
        <v>1488.570179787932</v>
      </c>
      <c r="F16" s="222">
        <v>1594.5250725783094</v>
      </c>
      <c r="G16" s="222">
        <v>-105.95489279037747</v>
      </c>
      <c r="H16" s="222">
        <v>-1210.026407090221</v>
      </c>
      <c r="I16" s="222">
        <v>-216.05158485068142</v>
      </c>
      <c r="J16" s="222">
        <v>-1724.8524365469898</v>
      </c>
      <c r="K16" s="222">
        <v>401.97503817300674</v>
      </c>
      <c r="L16" s="222">
        <v>562.2850693752904</v>
      </c>
      <c r="M16" s="222">
        <v>424.8224125340238</v>
      </c>
      <c r="N16" s="222">
        <v>662.5340237668458</v>
      </c>
      <c r="O16" s="222">
        <v>1649.64150567616</v>
      </c>
      <c r="P16" s="99"/>
      <c r="Q16" s="99"/>
    </row>
    <row r="17" spans="1:17" ht="12.75">
      <c r="A17" s="216" t="s">
        <v>32</v>
      </c>
      <c r="B17" s="222">
        <v>12223.431384053642</v>
      </c>
      <c r="C17" s="222">
        <v>12274.970270663214</v>
      </c>
      <c r="D17" s="229">
        <v>-51.53888660957273</v>
      </c>
      <c r="E17" s="222">
        <v>1543.4676210590917</v>
      </c>
      <c r="F17" s="222">
        <v>1666.2204110955772</v>
      </c>
      <c r="G17" s="222">
        <v>-122.75279003648552</v>
      </c>
      <c r="H17" s="222">
        <v>-572.2507010555667</v>
      </c>
      <c r="I17" s="222">
        <v>-196.00285743261446</v>
      </c>
      <c r="J17" s="222">
        <v>-942.5452351342394</v>
      </c>
      <c r="K17" s="222">
        <v>82.45706821069116</v>
      </c>
      <c r="L17" s="222">
        <v>662.8869083183962</v>
      </c>
      <c r="M17" s="222">
        <v>503.9434375622386</v>
      </c>
      <c r="N17" s="222">
        <v>88.09673729104155</v>
      </c>
      <c r="O17" s="222">
        <v>1254.9270831716765</v>
      </c>
      <c r="P17" s="99"/>
      <c r="Q17" s="99"/>
    </row>
    <row r="18" spans="1:17" ht="12.75">
      <c r="A18" s="216" t="s">
        <v>33</v>
      </c>
      <c r="B18" s="494">
        <v>11524.408791077474</v>
      </c>
      <c r="C18" s="225">
        <v>11988.305019816768</v>
      </c>
      <c r="D18" s="225">
        <v>-463.8962287392933</v>
      </c>
      <c r="E18" s="225">
        <v>1580.1763390526994</v>
      </c>
      <c r="F18" s="225">
        <v>1745.9043822899725</v>
      </c>
      <c r="G18" s="225">
        <v>-165.72804323727314</v>
      </c>
      <c r="H18" s="225">
        <v>-395.26668791077566</v>
      </c>
      <c r="I18" s="225">
        <v>-267.2557880825011</v>
      </c>
      <c r="J18" s="225">
        <v>-1292.146747969843</v>
      </c>
      <c r="K18" s="494">
        <v>182.66211937222323</v>
      </c>
      <c r="L18" s="494">
        <v>1083.0582221337045</v>
      </c>
      <c r="M18" s="494">
        <v>-5.715992830113521</v>
      </c>
      <c r="N18" s="494">
        <v>546.5300347847972</v>
      </c>
      <c r="O18" s="494">
        <v>1623.8722640883882</v>
      </c>
      <c r="P18" s="99"/>
      <c r="Q18" s="99"/>
    </row>
    <row r="19" spans="1:17" ht="12.75" customHeight="1">
      <c r="A19" s="216" t="s">
        <v>34</v>
      </c>
      <c r="B19" s="494">
        <v>8966.55607</v>
      </c>
      <c r="C19" s="225">
        <v>9182.111158</v>
      </c>
      <c r="D19" s="225">
        <v>-215.55508799999916</v>
      </c>
      <c r="E19" s="225">
        <v>1026.4</v>
      </c>
      <c r="F19" s="225">
        <v>1422.6</v>
      </c>
      <c r="G19" s="225">
        <v>-396.2</v>
      </c>
      <c r="H19" s="225">
        <v>-78.6</v>
      </c>
      <c r="I19" s="225">
        <v>-54.9</v>
      </c>
      <c r="J19" s="225">
        <v>-745.255087999999</v>
      </c>
      <c r="K19" s="494">
        <v>253</v>
      </c>
      <c r="L19" s="494">
        <v>175.7499999999993</v>
      </c>
      <c r="M19" s="494">
        <v>-755.9</v>
      </c>
      <c r="N19" s="494">
        <v>1041.3577220999994</v>
      </c>
      <c r="O19" s="494">
        <v>461.2077220999986</v>
      </c>
      <c r="P19" s="99"/>
      <c r="Q19" s="99"/>
    </row>
    <row r="20" spans="1:17" ht="12.75" customHeight="1">
      <c r="A20" s="216" t="s">
        <v>35</v>
      </c>
      <c r="B20" s="494">
        <v>9542.417228</v>
      </c>
      <c r="C20" s="225">
        <v>9080.717682999999</v>
      </c>
      <c r="D20" s="225">
        <v>461.6995450000013</v>
      </c>
      <c r="E20" s="225">
        <v>1176.255130935337</v>
      </c>
      <c r="F20" s="225">
        <v>1426.7024237468195</v>
      </c>
      <c r="G20" s="225">
        <v>-250.44729281148238</v>
      </c>
      <c r="H20" s="225">
        <v>-203.47723</v>
      </c>
      <c r="I20" s="225">
        <v>-160.66910940981583</v>
      </c>
      <c r="J20" s="225">
        <v>-152.8940872212969</v>
      </c>
      <c r="K20" s="494">
        <v>147.05154593</v>
      </c>
      <c r="L20" s="494">
        <v>-880.4020000000039</v>
      </c>
      <c r="M20" s="494">
        <v>25.6</v>
      </c>
      <c r="N20" s="494">
        <v>1275.788511200001</v>
      </c>
      <c r="O20" s="494">
        <v>420.98651119999715</v>
      </c>
      <c r="P20" s="99"/>
      <c r="Q20" s="99"/>
    </row>
    <row r="21" spans="1:17" ht="12.75" customHeight="1">
      <c r="A21" s="218" t="s">
        <v>36</v>
      </c>
      <c r="B21" s="219">
        <v>9983.18853</v>
      </c>
      <c r="C21" s="220">
        <v>9274.940475</v>
      </c>
      <c r="D21" s="220">
        <v>708.248055</v>
      </c>
      <c r="E21" s="220">
        <v>1176.109460062009</v>
      </c>
      <c r="F21" s="220">
        <v>1427.8930369920577</v>
      </c>
      <c r="G21" s="220">
        <v>-251.78357693004864</v>
      </c>
      <c r="H21" s="220">
        <v>-480.32194000000004</v>
      </c>
      <c r="I21" s="220">
        <v>-114.435372771257</v>
      </c>
      <c r="J21" s="220">
        <v>-138.29283470130565</v>
      </c>
      <c r="K21" s="219" t="s">
        <v>254</v>
      </c>
      <c r="L21" s="219" t="s">
        <v>254</v>
      </c>
      <c r="M21" s="219" t="s">
        <v>254</v>
      </c>
      <c r="N21" s="219" t="s">
        <v>254</v>
      </c>
      <c r="O21" s="219" t="s">
        <v>254</v>
      </c>
      <c r="P21" s="99"/>
      <c r="Q21" s="99"/>
    </row>
    <row r="22" spans="1:17" ht="12.75" customHeight="1" hidden="1">
      <c r="A22" s="216" t="s">
        <v>37</v>
      </c>
      <c r="B22" s="223">
        <v>0</v>
      </c>
      <c r="C22" s="217">
        <v>0</v>
      </c>
      <c r="D22" s="225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23">
        <v>0</v>
      </c>
      <c r="L22" s="223">
        <v>0</v>
      </c>
      <c r="M22" s="223">
        <v>0</v>
      </c>
      <c r="N22" s="223">
        <v>0</v>
      </c>
      <c r="O22" s="223">
        <v>0</v>
      </c>
      <c r="P22" s="99"/>
      <c r="Q22" s="99"/>
    </row>
    <row r="23" spans="1:17" ht="12.75" customHeight="1" hidden="1">
      <c r="A23" s="216" t="s">
        <v>38</v>
      </c>
      <c r="B23" s="223">
        <v>0</v>
      </c>
      <c r="C23" s="217">
        <v>0</v>
      </c>
      <c r="D23" s="225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23">
        <v>0</v>
      </c>
      <c r="L23" s="223">
        <v>0</v>
      </c>
      <c r="M23" s="223">
        <v>0</v>
      </c>
      <c r="N23" s="223">
        <v>0</v>
      </c>
      <c r="O23" s="223">
        <v>0</v>
      </c>
      <c r="P23" s="99"/>
      <c r="Q23" s="99"/>
    </row>
    <row r="24" spans="1:17" ht="12.75" customHeight="1" hidden="1">
      <c r="A24" s="216" t="s">
        <v>39</v>
      </c>
      <c r="B24" s="223">
        <v>0</v>
      </c>
      <c r="C24" s="217">
        <v>0</v>
      </c>
      <c r="D24" s="225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99"/>
      <c r="Q24" s="99"/>
    </row>
    <row r="25" spans="1:17" ht="12.75" customHeight="1" hidden="1">
      <c r="A25" s="216" t="s">
        <v>40</v>
      </c>
      <c r="B25" s="223">
        <v>0</v>
      </c>
      <c r="C25" s="217">
        <v>0</v>
      </c>
      <c r="D25" s="225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23">
        <v>0</v>
      </c>
      <c r="L25" s="223">
        <v>0</v>
      </c>
      <c r="M25" s="223">
        <v>0</v>
      </c>
      <c r="N25" s="223">
        <v>0</v>
      </c>
      <c r="O25" s="223">
        <v>0</v>
      </c>
      <c r="P25" s="99"/>
      <c r="Q25" s="99"/>
    </row>
    <row r="26" spans="1:17" ht="12.75" customHeight="1" hidden="1">
      <c r="A26" s="216" t="s">
        <v>41</v>
      </c>
      <c r="B26" s="223">
        <v>0</v>
      </c>
      <c r="C26" s="217">
        <v>0</v>
      </c>
      <c r="D26" s="225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99"/>
      <c r="Q26" s="99"/>
    </row>
    <row r="27" spans="1:17" ht="12.75" customHeight="1" hidden="1">
      <c r="A27" s="216" t="s">
        <v>444</v>
      </c>
      <c r="B27" s="223">
        <v>4739.693288189604</v>
      </c>
      <c r="C27" s="217">
        <v>4714.764655115183</v>
      </c>
      <c r="D27" s="225">
        <v>24.92863307442076</v>
      </c>
      <c r="E27" s="217">
        <v>466.32108837880924</v>
      </c>
      <c r="F27" s="217">
        <v>518.6602278017018</v>
      </c>
      <c r="G27" s="217">
        <v>-52.33913942289257</v>
      </c>
      <c r="H27" s="217">
        <v>-526.1435305052114</v>
      </c>
      <c r="I27" s="217">
        <v>-2.3995684877820436</v>
      </c>
      <c r="J27" s="217">
        <v>-555.9536053414653</v>
      </c>
      <c r="K27" s="223">
        <v>146.0167297351125</v>
      </c>
      <c r="L27" s="223">
        <v>76.71446590984532</v>
      </c>
      <c r="M27" s="223">
        <v>-150.65392020181903</v>
      </c>
      <c r="N27" s="223">
        <v>256.43745001237164</v>
      </c>
      <c r="O27" s="223">
        <v>182.4979957203979</v>
      </c>
      <c r="P27" s="99"/>
      <c r="Q27" s="99"/>
    </row>
    <row r="28" spans="1:17" ht="12.75" customHeight="1" hidden="1">
      <c r="A28" s="216" t="s">
        <v>445</v>
      </c>
      <c r="B28" s="223">
        <v>4615.415255925114</v>
      </c>
      <c r="C28" s="217">
        <v>4768.83754896103</v>
      </c>
      <c r="D28" s="225">
        <v>-153.42229303591557</v>
      </c>
      <c r="E28" s="217">
        <v>496.0739989046</v>
      </c>
      <c r="F28" s="217">
        <v>445.42273952490706</v>
      </c>
      <c r="G28" s="217">
        <v>50.65125937969293</v>
      </c>
      <c r="H28" s="217">
        <v>-348.6954789882493</v>
      </c>
      <c r="I28" s="217">
        <v>50.92575848977366</v>
      </c>
      <c r="J28" s="217">
        <v>-400.5407541546983</v>
      </c>
      <c r="K28" s="223">
        <v>-14.442674102104494</v>
      </c>
      <c r="L28" s="223">
        <v>222.8174998340304</v>
      </c>
      <c r="M28" s="223">
        <v>-154.57412202084578</v>
      </c>
      <c r="N28" s="223">
        <v>409.9424999566779</v>
      </c>
      <c r="O28" s="223">
        <v>478.18587776986254</v>
      </c>
      <c r="P28" s="99"/>
      <c r="Q28" s="99"/>
    </row>
    <row r="29" spans="1:17" ht="12.75" customHeight="1" hidden="1">
      <c r="A29" s="216" t="s">
        <v>446</v>
      </c>
      <c r="B29" s="223">
        <v>3600.9095133771493</v>
      </c>
      <c r="C29" s="217">
        <v>3985.4942574520346</v>
      </c>
      <c r="D29" s="225">
        <v>-384.5847440748853</v>
      </c>
      <c r="E29" s="217">
        <v>555.1313634070251</v>
      </c>
      <c r="F29" s="217">
        <v>492.99575708600344</v>
      </c>
      <c r="G29" s="217">
        <v>62.13560632102167</v>
      </c>
      <c r="H29" s="217">
        <v>-4.195711345681761</v>
      </c>
      <c r="I29" s="217">
        <v>-27.909446989311594</v>
      </c>
      <c r="J29" s="217">
        <v>-354.55429608885703</v>
      </c>
      <c r="K29" s="223">
        <v>56.25041492398592</v>
      </c>
      <c r="L29" s="223">
        <v>564.5057425479652</v>
      </c>
      <c r="M29" s="223">
        <v>-439.4542919737104</v>
      </c>
      <c r="N29" s="223">
        <v>329.3625390814748</v>
      </c>
      <c r="O29" s="223">
        <v>454.41398965572955</v>
      </c>
      <c r="P29" s="99"/>
      <c r="Q29" s="99"/>
    </row>
    <row r="30" spans="1:17" ht="12.75" customHeight="1" hidden="1">
      <c r="A30" s="216" t="s">
        <v>447</v>
      </c>
      <c r="B30" s="223">
        <v>4154.584080196508</v>
      </c>
      <c r="C30" s="217">
        <v>4113.987917413529</v>
      </c>
      <c r="D30" s="225">
        <v>40.596162782978354</v>
      </c>
      <c r="E30" s="217">
        <v>472.79049880754184</v>
      </c>
      <c r="F30" s="217">
        <v>501.5406257107892</v>
      </c>
      <c r="G30" s="217">
        <v>-28.75012690324735</v>
      </c>
      <c r="H30" s="217">
        <v>-48.01109407156607</v>
      </c>
      <c r="I30" s="217">
        <v>-199.3630229905766</v>
      </c>
      <c r="J30" s="217">
        <v>-235.52808118241168</v>
      </c>
      <c r="K30" s="223">
        <v>62.378777444225065</v>
      </c>
      <c r="L30" s="223">
        <v>-159.57153289517362</v>
      </c>
      <c r="M30" s="223">
        <v>464.2368718050853</v>
      </c>
      <c r="N30" s="223">
        <v>-505.8166971071716</v>
      </c>
      <c r="O30" s="223">
        <v>-201.15135819725992</v>
      </c>
      <c r="P30" s="99"/>
      <c r="Q30" s="99"/>
    </row>
    <row r="31" spans="1:17" ht="12.75" customHeight="1" hidden="1">
      <c r="A31" s="216" t="s">
        <v>448</v>
      </c>
      <c r="B31" s="223">
        <v>4378.57664475868</v>
      </c>
      <c r="C31" s="217">
        <v>4372.2698001726085</v>
      </c>
      <c r="D31" s="225">
        <v>6.3068445860717475</v>
      </c>
      <c r="E31" s="217">
        <v>456.5039905968841</v>
      </c>
      <c r="F31" s="217">
        <v>516.8049950223929</v>
      </c>
      <c r="G31" s="217">
        <v>-60.30100442550878</v>
      </c>
      <c r="H31" s="217">
        <v>57.54639845980215</v>
      </c>
      <c r="I31" s="217">
        <v>-0.3766364162872947</v>
      </c>
      <c r="J31" s="217">
        <v>3.175602204077822</v>
      </c>
      <c r="K31" s="223">
        <v>25.478887031642962</v>
      </c>
      <c r="L31" s="223">
        <v>-76.38080063732323</v>
      </c>
      <c r="M31" s="223">
        <v>134.2162915753834</v>
      </c>
      <c r="N31" s="223">
        <v>418.5355677227359</v>
      </c>
      <c r="O31" s="223">
        <v>476.37105866079605</v>
      </c>
      <c r="P31" s="99"/>
      <c r="Q31" s="99"/>
    </row>
    <row r="32" spans="1:17" ht="12.75" customHeight="1" hidden="1">
      <c r="A32" s="216" t="s">
        <v>449</v>
      </c>
      <c r="B32" s="223">
        <v>4194.084843656642</v>
      </c>
      <c r="C32" s="217">
        <v>4253.568346278961</v>
      </c>
      <c r="D32" s="225">
        <v>-59.483502622319065</v>
      </c>
      <c r="E32" s="217">
        <v>459.73925231781766</v>
      </c>
      <c r="F32" s="217">
        <v>463.4725985941569</v>
      </c>
      <c r="G32" s="217">
        <v>-3.7333462763392617</v>
      </c>
      <c r="H32" s="217">
        <v>-126.96026820686454</v>
      </c>
      <c r="I32" s="217">
        <v>-14.40426942537403</v>
      </c>
      <c r="J32" s="217">
        <v>-204.5813865308969</v>
      </c>
      <c r="K32" s="223">
        <v>51.23481378211511</v>
      </c>
      <c r="L32" s="223">
        <v>40.80528447188475</v>
      </c>
      <c r="M32" s="223">
        <v>57.50182566553807</v>
      </c>
      <c r="N32" s="223">
        <v>161.12432131167466</v>
      </c>
      <c r="O32" s="223">
        <v>259.4314314490975</v>
      </c>
      <c r="P32" s="99"/>
      <c r="Q32" s="99"/>
    </row>
    <row r="33" spans="1:17" ht="12.75" customHeight="1" hidden="1">
      <c r="A33" s="216" t="s">
        <v>450</v>
      </c>
      <c r="B33" s="223">
        <v>4471.7519750381725</v>
      </c>
      <c r="C33" s="217">
        <v>4705.6031335059415</v>
      </c>
      <c r="D33" s="225">
        <v>-233.85115846776898</v>
      </c>
      <c r="E33" s="217">
        <v>489.7318540204736</v>
      </c>
      <c r="F33" s="217">
        <v>534.0148903547766</v>
      </c>
      <c r="G33" s="217">
        <v>-44.28303633430306</v>
      </c>
      <c r="H33" s="217">
        <v>-90.93288388767176</v>
      </c>
      <c r="I33" s="217">
        <v>-105.83354196327183</v>
      </c>
      <c r="J33" s="217">
        <v>-474.90062065301566</v>
      </c>
      <c r="K33" s="223">
        <v>312.05392489562786</v>
      </c>
      <c r="L33" s="223">
        <v>97.4265418575317</v>
      </c>
      <c r="M33" s="223">
        <v>-101.47712938989577</v>
      </c>
      <c r="N33" s="223">
        <v>78.3590108017402</v>
      </c>
      <c r="O33" s="223">
        <v>74.30842326937614</v>
      </c>
      <c r="P33" s="99"/>
      <c r="Q33" s="99"/>
    </row>
    <row r="34" spans="1:17" ht="12.75" customHeight="1" hidden="1">
      <c r="A34" s="216" t="s">
        <v>307</v>
      </c>
      <c r="B34" s="223">
        <v>4247.858992232623</v>
      </c>
      <c r="C34" s="217">
        <v>4135.331607249552</v>
      </c>
      <c r="D34" s="225">
        <v>112.52738498307099</v>
      </c>
      <c r="E34" s="217">
        <v>485.54569164501186</v>
      </c>
      <c r="F34" s="217">
        <v>525.0610218341658</v>
      </c>
      <c r="G34" s="217">
        <v>-39.51533018915393</v>
      </c>
      <c r="H34" s="217">
        <v>-414.3296269003516</v>
      </c>
      <c r="I34" s="217">
        <v>48.04073176713292</v>
      </c>
      <c r="J34" s="217">
        <v>-293.27684033930166</v>
      </c>
      <c r="K34" s="223">
        <v>39.65848204863768</v>
      </c>
      <c r="L34" s="223">
        <v>224.20530438823604</v>
      </c>
      <c r="M34" s="223">
        <v>29.595698068113872</v>
      </c>
      <c r="N34" s="223">
        <v>-174.42975059618897</v>
      </c>
      <c r="O34" s="223">
        <v>79.37125186016095</v>
      </c>
      <c r="P34" s="99"/>
      <c r="Q34" s="99"/>
    </row>
    <row r="35" spans="1:17" ht="12.75" customHeight="1" hidden="1">
      <c r="A35" s="216" t="s">
        <v>252</v>
      </c>
      <c r="B35" s="223">
        <v>4340.90154683662</v>
      </c>
      <c r="C35" s="217">
        <v>4408.550753501958</v>
      </c>
      <c r="D35" s="225">
        <v>-67.64920666533817</v>
      </c>
      <c r="E35" s="217">
        <v>513.2926341224464</v>
      </c>
      <c r="F35" s="217">
        <v>535.4491603893671</v>
      </c>
      <c r="G35" s="217">
        <v>-22.15652626692065</v>
      </c>
      <c r="H35" s="217">
        <v>-704.7638963021976</v>
      </c>
      <c r="I35" s="217">
        <v>-158.25877465454252</v>
      </c>
      <c r="J35" s="217">
        <v>-952.828403888999</v>
      </c>
      <c r="K35" s="223">
        <v>50.26263122874122</v>
      </c>
      <c r="L35" s="223">
        <v>240.65322312952264</v>
      </c>
      <c r="M35" s="223">
        <v>496.70384385580564</v>
      </c>
      <c r="N35" s="223">
        <v>758.6047635612946</v>
      </c>
      <c r="O35" s="223">
        <v>1495.9618305466229</v>
      </c>
      <c r="P35" s="99"/>
      <c r="Q35" s="99"/>
    </row>
    <row r="36" spans="1:17" ht="12.75" hidden="1">
      <c r="A36" s="216" t="s">
        <v>253</v>
      </c>
      <c r="B36" s="223">
        <v>4099.841825300405</v>
      </c>
      <c r="C36" s="217">
        <v>4228.3302832105155</v>
      </c>
      <c r="D36" s="225">
        <v>-128.4884579101108</v>
      </c>
      <c r="E36" s="217">
        <v>612.2018430895787</v>
      </c>
      <c r="F36" s="217">
        <v>606.624432417806</v>
      </c>
      <c r="G36" s="217">
        <v>5.577410671772668</v>
      </c>
      <c r="H36" s="217">
        <v>-325.3543470756157</v>
      </c>
      <c r="I36" s="217">
        <v>-78.87765438366527</v>
      </c>
      <c r="J36" s="217">
        <v>-527.1430486976191</v>
      </c>
      <c r="K36" s="223">
        <v>21.789462763195182</v>
      </c>
      <c r="L36" s="223">
        <v>83.318927172542</v>
      </c>
      <c r="M36" s="223">
        <v>154.17247560246963</v>
      </c>
      <c r="N36" s="223">
        <v>619.0707153512272</v>
      </c>
      <c r="O36" s="223">
        <v>856.5621181262388</v>
      </c>
      <c r="P36" s="99"/>
      <c r="Q36" s="99"/>
    </row>
    <row r="37" spans="1:17" ht="12.75" hidden="1">
      <c r="A37" s="216" t="s">
        <v>351</v>
      </c>
      <c r="B37" s="222">
        <v>3695.077199595034</v>
      </c>
      <c r="C37" s="222">
        <v>3624.2716198964345</v>
      </c>
      <c r="D37" s="229">
        <v>70.80557969859956</v>
      </c>
      <c r="E37" s="222">
        <v>548.7686555541723</v>
      </c>
      <c r="F37" s="222">
        <v>488.0714766841763</v>
      </c>
      <c r="G37" s="222">
        <v>60.69717886999598</v>
      </c>
      <c r="H37" s="222">
        <v>-152.62924583416287</v>
      </c>
      <c r="I37" s="222">
        <v>-25.616794698181724</v>
      </c>
      <c r="J37" s="222">
        <v>-46.743281963749055</v>
      </c>
      <c r="K37" s="222">
        <v>33.38852000159416</v>
      </c>
      <c r="L37" s="222">
        <v>393.85378078735965</v>
      </c>
      <c r="M37" s="222">
        <v>272.3129522671447</v>
      </c>
      <c r="N37" s="222">
        <v>-442.2194263636514</v>
      </c>
      <c r="O37" s="222">
        <v>223.94730669085294</v>
      </c>
      <c r="P37" s="99"/>
      <c r="Q37" s="99"/>
    </row>
    <row r="38" spans="1:17" ht="12.75" hidden="1">
      <c r="A38" s="216" t="s">
        <v>352</v>
      </c>
      <c r="B38" s="222">
        <v>4428.512359158202</v>
      </c>
      <c r="C38" s="222">
        <v>4422.368367556264</v>
      </c>
      <c r="D38" s="229">
        <v>6.143991601938069</v>
      </c>
      <c r="E38" s="222">
        <v>382.49712241534075</v>
      </c>
      <c r="F38" s="222">
        <v>571.5245019935949</v>
      </c>
      <c r="G38" s="222">
        <v>-189.0273795782541</v>
      </c>
      <c r="H38" s="222">
        <v>-94.26710814578811</v>
      </c>
      <c r="I38" s="222">
        <v>-91.50840835076745</v>
      </c>
      <c r="J38" s="222">
        <v>-368.65890447287165</v>
      </c>
      <c r="K38" s="222">
        <v>27.27908544590182</v>
      </c>
      <c r="L38" s="222">
        <v>185.71420035849448</v>
      </c>
      <c r="M38" s="222">
        <v>77.4580096926243</v>
      </c>
      <c r="N38" s="222">
        <v>-88.7545516965343</v>
      </c>
      <c r="O38" s="222">
        <v>174.4176583545845</v>
      </c>
      <c r="P38" s="99"/>
      <c r="Q38" s="99"/>
    </row>
    <row r="39" spans="1:17" ht="12.75" hidden="1">
      <c r="A39" s="216" t="s">
        <v>353</v>
      </c>
      <c r="B39" s="222">
        <v>4708.920511651065</v>
      </c>
      <c r="C39" s="222">
        <v>4639.50919710549</v>
      </c>
      <c r="D39" s="229">
        <v>69.4113145455749</v>
      </c>
      <c r="E39" s="222">
        <v>546.3440837302861</v>
      </c>
      <c r="F39" s="222">
        <v>597.2102843756969</v>
      </c>
      <c r="G39" s="222">
        <v>-50.8662006454108</v>
      </c>
      <c r="H39" s="222">
        <v>-251.3642229303591</v>
      </c>
      <c r="I39" s="222">
        <v>-103.41702054383293</v>
      </c>
      <c r="J39" s="222">
        <v>-336.2361295740279</v>
      </c>
      <c r="K39" s="222">
        <v>52.802701474249496</v>
      </c>
      <c r="L39" s="222">
        <v>54.43885680143378</v>
      </c>
      <c r="M39" s="222">
        <v>222.95027550952665</v>
      </c>
      <c r="N39" s="222">
        <v>255.6219947528689</v>
      </c>
      <c r="O39" s="222">
        <v>533.0111270638292</v>
      </c>
      <c r="P39" s="99"/>
      <c r="Q39" s="99"/>
    </row>
    <row r="40" spans="1:17" ht="12.75">
      <c r="A40" s="216" t="s">
        <v>354</v>
      </c>
      <c r="B40" s="222">
        <v>3901.409820786032</v>
      </c>
      <c r="C40" s="222">
        <v>4093.089253203213</v>
      </c>
      <c r="D40" s="229">
        <v>-191.67943241718103</v>
      </c>
      <c r="E40" s="222">
        <v>474.64106891388343</v>
      </c>
      <c r="F40" s="222">
        <v>514.401807617434</v>
      </c>
      <c r="G40" s="222">
        <v>-39.760738703550544</v>
      </c>
      <c r="H40" s="222">
        <v>-6.176618203544954</v>
      </c>
      <c r="I40" s="222">
        <v>-115.38464804992525</v>
      </c>
      <c r="J40" s="222">
        <v>-353.00143737420177</v>
      </c>
      <c r="K40" s="222">
        <v>13.502097141056762</v>
      </c>
      <c r="L40" s="222">
        <v>337.80601473810015</v>
      </c>
      <c r="M40" s="222">
        <v>261.1564761335723</v>
      </c>
      <c r="N40" s="222">
        <v>131.51424789467032</v>
      </c>
      <c r="O40" s="217">
        <v>730.4767387663428</v>
      </c>
      <c r="P40" s="99"/>
      <c r="Q40" s="99"/>
    </row>
    <row r="41" spans="1:17" ht="12.75">
      <c r="A41" s="216" t="s">
        <v>355</v>
      </c>
      <c r="B41" s="223">
        <v>2914.078458640377</v>
      </c>
      <c r="C41" s="217">
        <v>3255.706569508066</v>
      </c>
      <c r="D41" s="225">
        <v>-341.628110867689</v>
      </c>
      <c r="E41" s="217">
        <v>559.1911864085299</v>
      </c>
      <c r="F41" s="217">
        <v>634.2922902968418</v>
      </c>
      <c r="G41" s="217">
        <v>-75.10110388831185</v>
      </c>
      <c r="H41" s="217">
        <v>-137.72584677687158</v>
      </c>
      <c r="I41" s="217">
        <v>-48.45411948874293</v>
      </c>
      <c r="J41" s="217">
        <v>-602.9091810216153</v>
      </c>
      <c r="K41" s="223">
        <v>116.35732075691698</v>
      </c>
      <c r="L41" s="223">
        <v>690.8133505941706</v>
      </c>
      <c r="M41" s="223">
        <v>-489.8227444732125</v>
      </c>
      <c r="N41" s="223">
        <v>159.39379213725792</v>
      </c>
      <c r="O41" s="223">
        <v>360.38439825821604</v>
      </c>
      <c r="P41" s="99"/>
      <c r="Q41" s="99"/>
    </row>
    <row r="42" spans="1:17" ht="12.75">
      <c r="A42" s="216" t="s">
        <v>356</v>
      </c>
      <c r="B42" s="223">
        <v>2734.331741</v>
      </c>
      <c r="C42" s="217">
        <v>2987.990332</v>
      </c>
      <c r="D42" s="225">
        <v>-253.6585909999999</v>
      </c>
      <c r="E42" s="217">
        <v>358.45345799569697</v>
      </c>
      <c r="F42" s="217">
        <v>443.5321180054316</v>
      </c>
      <c r="G42" s="217">
        <v>-85.07866000973462</v>
      </c>
      <c r="H42" s="217">
        <v>19.983270000000005</v>
      </c>
      <c r="I42" s="217">
        <v>-68.31090650546943</v>
      </c>
      <c r="J42" s="223">
        <v>-387.06488751520396</v>
      </c>
      <c r="K42" s="223">
        <v>-10.628015390000002</v>
      </c>
      <c r="L42" s="223">
        <v>15.001000000000085</v>
      </c>
      <c r="M42" s="223">
        <v>951.4</v>
      </c>
      <c r="N42" s="223">
        <v>-1531.844815599997</v>
      </c>
      <c r="O42" s="223">
        <v>-565.4438155999969</v>
      </c>
      <c r="P42" s="221"/>
      <c r="Q42" s="94"/>
    </row>
    <row r="43" spans="1:16" ht="12.75">
      <c r="A43" s="216" t="s">
        <v>451</v>
      </c>
      <c r="B43" s="217">
        <v>2905.898509</v>
      </c>
      <c r="C43" s="217">
        <v>2876.369557</v>
      </c>
      <c r="D43" s="217">
        <v>29.528952000000118</v>
      </c>
      <c r="E43" s="217">
        <v>324.3029704377349</v>
      </c>
      <c r="F43" s="217">
        <v>483.5990252413428</v>
      </c>
      <c r="G43" s="217">
        <v>-159.2960548036079</v>
      </c>
      <c r="H43" s="217">
        <v>-25.0125</v>
      </c>
      <c r="I43" s="217">
        <v>26.509124938121715</v>
      </c>
      <c r="J43" s="217">
        <v>-128.27047786548604</v>
      </c>
      <c r="K43" s="217">
        <v>272.5917192200001</v>
      </c>
      <c r="L43" s="217">
        <v>275.77900000000085</v>
      </c>
      <c r="M43" s="217">
        <v>-425.4</v>
      </c>
      <c r="N43" s="217">
        <v>1348.691179849988</v>
      </c>
      <c r="O43" s="217">
        <v>1199.0701798499888</v>
      </c>
      <c r="P43" s="99"/>
    </row>
    <row r="44" spans="1:16" ht="12.75">
      <c r="A44" s="216" t="s">
        <v>452</v>
      </c>
      <c r="B44" s="217">
        <v>3336.329608</v>
      </c>
      <c r="C44" s="217">
        <v>3322.72098</v>
      </c>
      <c r="D44" s="217">
        <v>13.608627999999953</v>
      </c>
      <c r="E44" s="217">
        <v>343.6435715665682</v>
      </c>
      <c r="F44" s="217">
        <v>495.4688567532255</v>
      </c>
      <c r="G44" s="217">
        <v>-151.8252851866573</v>
      </c>
      <c r="H44" s="217">
        <v>-73.57076999999998</v>
      </c>
      <c r="I44" s="217">
        <v>-13.098218432652281</v>
      </c>
      <c r="J44" s="217">
        <v>-224.88564561930963</v>
      </c>
      <c r="K44" s="223">
        <v>-8.9637038300001</v>
      </c>
      <c r="L44" s="223">
        <v>-115.03000000000165</v>
      </c>
      <c r="M44" s="223">
        <v>-1281.9</v>
      </c>
      <c r="N44" s="223">
        <v>1224.5113578500084</v>
      </c>
      <c r="O44" s="223">
        <v>-172.41864214999327</v>
      </c>
      <c r="P44" s="99"/>
    </row>
    <row r="45" spans="1:16" ht="12.75">
      <c r="A45" s="216" t="s">
        <v>453</v>
      </c>
      <c r="B45" s="217">
        <v>3316.8375619999997</v>
      </c>
      <c r="C45" s="217">
        <v>3003.4553530000003</v>
      </c>
      <c r="D45" s="217">
        <v>313.3822089999994</v>
      </c>
      <c r="E45" s="217">
        <v>347.1</v>
      </c>
      <c r="F45" s="217">
        <v>494.9</v>
      </c>
      <c r="G45" s="217">
        <v>-147.8</v>
      </c>
      <c r="H45" s="217">
        <v>-49.4</v>
      </c>
      <c r="I45" s="217">
        <v>-40.7</v>
      </c>
      <c r="J45" s="217">
        <v>75.48220899999946</v>
      </c>
      <c r="K45" s="223">
        <v>133.4</v>
      </c>
      <c r="L45" s="223">
        <v>-132.4499999999993</v>
      </c>
      <c r="M45" s="223">
        <v>-465.5</v>
      </c>
      <c r="N45" s="223">
        <v>1070.6422779000006</v>
      </c>
      <c r="O45" s="223">
        <v>472.6922779000013</v>
      </c>
      <c r="P45" s="99"/>
    </row>
    <row r="46" spans="1:16" ht="12.75">
      <c r="A46" s="216" t="s">
        <v>14</v>
      </c>
      <c r="B46" s="217">
        <v>3005.276898</v>
      </c>
      <c r="C46" s="217">
        <v>2869.499391</v>
      </c>
      <c r="D46" s="217">
        <v>135.77750700000024</v>
      </c>
      <c r="E46" s="217">
        <v>354.2</v>
      </c>
      <c r="F46" s="217">
        <v>452.2</v>
      </c>
      <c r="G46" s="217">
        <v>-98</v>
      </c>
      <c r="H46" s="217">
        <v>-112.4</v>
      </c>
      <c r="I46" s="217">
        <v>-24.3</v>
      </c>
      <c r="J46" s="217">
        <v>-98.92249299999976</v>
      </c>
      <c r="K46" s="223">
        <v>6.955348705000006</v>
      </c>
      <c r="L46" s="223">
        <v>-361.8450000000042</v>
      </c>
      <c r="M46" s="223">
        <v>1451.7</v>
      </c>
      <c r="N46" s="223">
        <v>-743.5736602000136</v>
      </c>
      <c r="O46" s="223">
        <v>346.28133979998233</v>
      </c>
      <c r="P46" s="99"/>
    </row>
    <row r="47" spans="1:16" ht="12.75">
      <c r="A47" s="216" t="s">
        <v>15</v>
      </c>
      <c r="B47" s="217">
        <v>3242.933638</v>
      </c>
      <c r="C47" s="217">
        <v>3235.9343900000003</v>
      </c>
      <c r="D47" s="217">
        <v>6.999247999999625</v>
      </c>
      <c r="E47" s="217">
        <v>474.95513093533714</v>
      </c>
      <c r="F47" s="217">
        <v>479.60242374681957</v>
      </c>
      <c r="G47" s="217">
        <v>-4.64729281148243</v>
      </c>
      <c r="H47" s="217">
        <v>-41.67722999999998</v>
      </c>
      <c r="I47" s="217">
        <v>-95.66910940981583</v>
      </c>
      <c r="J47" s="217">
        <v>-134.99438422129862</v>
      </c>
      <c r="K47" s="223">
        <v>6.696197224999992</v>
      </c>
      <c r="L47" s="223">
        <v>-386.1070000000004</v>
      </c>
      <c r="M47" s="223">
        <v>-960.6</v>
      </c>
      <c r="N47" s="223">
        <v>948.719893500014</v>
      </c>
      <c r="O47" s="223">
        <v>-397.98710649998634</v>
      </c>
      <c r="P47" s="99"/>
    </row>
    <row r="48" spans="1:16" ht="12.75">
      <c r="A48" s="216" t="s">
        <v>16</v>
      </c>
      <c r="B48" s="217">
        <v>3053.937582</v>
      </c>
      <c r="C48" s="217">
        <v>3020.991227</v>
      </c>
      <c r="D48" s="217">
        <v>32.94635500000004</v>
      </c>
      <c r="E48" s="217">
        <v>411.8747328664117</v>
      </c>
      <c r="F48" s="217">
        <v>545.213409385412</v>
      </c>
      <c r="G48" s="217">
        <v>-133.33867651900027</v>
      </c>
      <c r="H48" s="217">
        <v>-178.29606</v>
      </c>
      <c r="I48" s="217">
        <v>-44.87733719123588</v>
      </c>
      <c r="J48" s="217">
        <v>-323.5657187102361</v>
      </c>
      <c r="K48" s="223">
        <v>-1.3509403649999285</v>
      </c>
      <c r="L48" s="223">
        <v>-331.67</v>
      </c>
      <c r="M48" s="223">
        <v>-872</v>
      </c>
      <c r="N48" s="223">
        <v>1169.5784576099668</v>
      </c>
      <c r="O48" s="223">
        <v>-34.09154239003328</v>
      </c>
      <c r="P48" s="99"/>
    </row>
    <row r="49" spans="1:16" ht="12.75">
      <c r="A49" s="216" t="s">
        <v>454</v>
      </c>
      <c r="B49" s="217">
        <v>3127.316437</v>
      </c>
      <c r="C49" s="217">
        <v>2882.223821</v>
      </c>
      <c r="D49" s="217">
        <v>245.0926159999999</v>
      </c>
      <c r="E49" s="217">
        <v>412.1954112196636</v>
      </c>
      <c r="F49" s="217">
        <v>422.11350822352097</v>
      </c>
      <c r="G49" s="217">
        <v>-9.918097003857383</v>
      </c>
      <c r="H49" s="217">
        <v>-129.09583999999995</v>
      </c>
      <c r="I49" s="217">
        <v>-62.242581432855275</v>
      </c>
      <c r="J49" s="217">
        <v>43.8360975632873</v>
      </c>
      <c r="K49" s="223">
        <v>4.607819695000103</v>
      </c>
      <c r="L49" s="223">
        <v>446.11700000000064</v>
      </c>
      <c r="M49" s="223">
        <v>476.6</v>
      </c>
      <c r="N49" s="223">
        <v>-525.0863076899627</v>
      </c>
      <c r="O49" s="223">
        <v>397.63069231003794</v>
      </c>
      <c r="P49" s="99"/>
    </row>
    <row r="50" spans="1:16" ht="12.75">
      <c r="A50" s="216" t="s">
        <v>455</v>
      </c>
      <c r="B50" s="217">
        <v>3688.049301</v>
      </c>
      <c r="C50" s="217">
        <v>3431.272318</v>
      </c>
      <c r="D50" s="217">
        <v>256.7769830000002</v>
      </c>
      <c r="E50" s="217">
        <v>327.03931597593373</v>
      </c>
      <c r="F50" s="217">
        <v>466.51611938312453</v>
      </c>
      <c r="G50" s="217">
        <v>-139.4768034071908</v>
      </c>
      <c r="H50" s="217">
        <v>-197.78103999999996</v>
      </c>
      <c r="I50" s="217">
        <v>-7.315454147165838</v>
      </c>
      <c r="J50" s="217">
        <v>-87.7963145543564</v>
      </c>
      <c r="K50" s="223">
        <v>-1.4642528100001755</v>
      </c>
      <c r="L50" s="223">
        <v>-75.51699999999823</v>
      </c>
      <c r="M50" s="223">
        <v>-239.9</v>
      </c>
      <c r="N50" s="223">
        <v>783.3727406599828</v>
      </c>
      <c r="O50" s="223">
        <v>467.9557406599846</v>
      </c>
      <c r="P50" s="99"/>
    </row>
    <row r="51" spans="1:16" ht="12.75">
      <c r="A51" s="216" t="s">
        <v>456</v>
      </c>
      <c r="B51" s="217">
        <v>3810.929248</v>
      </c>
      <c r="C51" s="217">
        <v>3585.592303</v>
      </c>
      <c r="D51" s="217">
        <v>225.33694500000001</v>
      </c>
      <c r="E51" s="217">
        <v>388.65933714780977</v>
      </c>
      <c r="F51" s="217">
        <v>467.5574672857838</v>
      </c>
      <c r="G51" s="217">
        <v>-78.89813013797402</v>
      </c>
      <c r="H51" s="217">
        <v>-155.0533785305305</v>
      </c>
      <c r="I51" s="217">
        <v>-146.27424827471634</v>
      </c>
      <c r="J51" s="217">
        <v>-154.88881194322084</v>
      </c>
      <c r="K51" s="223" t="s">
        <v>254</v>
      </c>
      <c r="L51" s="223" t="s">
        <v>254</v>
      </c>
      <c r="M51" s="223" t="s">
        <v>254</v>
      </c>
      <c r="N51" s="223" t="s">
        <v>254</v>
      </c>
      <c r="O51" s="223" t="s">
        <v>254</v>
      </c>
      <c r="P51" s="99"/>
    </row>
    <row r="52" spans="1:16" ht="12.75" hidden="1">
      <c r="A52" s="216" t="s">
        <v>457</v>
      </c>
      <c r="B52" s="217">
        <v>0</v>
      </c>
      <c r="C52" s="217">
        <v>0</v>
      </c>
      <c r="D52" s="217">
        <v>0</v>
      </c>
      <c r="E52" s="217">
        <v>0</v>
      </c>
      <c r="F52" s="217">
        <v>0</v>
      </c>
      <c r="G52" s="217">
        <v>0</v>
      </c>
      <c r="H52" s="217">
        <v>0</v>
      </c>
      <c r="I52" s="217">
        <v>0</v>
      </c>
      <c r="J52" s="217">
        <v>0</v>
      </c>
      <c r="K52" s="217">
        <v>0</v>
      </c>
      <c r="L52" s="217">
        <v>0</v>
      </c>
      <c r="M52" s="217">
        <v>0</v>
      </c>
      <c r="N52" s="217">
        <v>0</v>
      </c>
      <c r="O52" s="217">
        <v>0</v>
      </c>
      <c r="P52" s="99"/>
    </row>
    <row r="53" spans="1:16" ht="12.75" hidden="1">
      <c r="A53" s="216" t="s">
        <v>458</v>
      </c>
      <c r="B53" s="217">
        <v>0</v>
      </c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99"/>
    </row>
    <row r="54" spans="1:16" ht="12.75" hidden="1">
      <c r="A54" s="216" t="s">
        <v>459</v>
      </c>
      <c r="B54" s="217">
        <v>0</v>
      </c>
      <c r="C54" s="217">
        <v>0</v>
      </c>
      <c r="D54" s="217">
        <v>0</v>
      </c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217">
        <v>0</v>
      </c>
      <c r="M54" s="217">
        <v>0</v>
      </c>
      <c r="N54" s="217">
        <v>0</v>
      </c>
      <c r="O54" s="217">
        <v>0</v>
      </c>
      <c r="P54" s="99"/>
    </row>
    <row r="55" spans="1:16" ht="12.75" hidden="1">
      <c r="A55" s="216" t="s">
        <v>460</v>
      </c>
      <c r="B55" s="217">
        <v>0</v>
      </c>
      <c r="C55" s="217">
        <v>0</v>
      </c>
      <c r="D55" s="217">
        <v>0</v>
      </c>
      <c r="E55" s="217">
        <v>0</v>
      </c>
      <c r="F55" s="217">
        <v>0</v>
      </c>
      <c r="G55" s="217">
        <v>0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0</v>
      </c>
      <c r="N55" s="217">
        <v>0</v>
      </c>
      <c r="O55" s="217">
        <v>0</v>
      </c>
      <c r="P55" s="99"/>
    </row>
    <row r="56" spans="1:16" ht="12.75" hidden="1">
      <c r="A56" s="216" t="s">
        <v>461</v>
      </c>
      <c r="B56" s="217">
        <v>0</v>
      </c>
      <c r="C56" s="217">
        <v>0</v>
      </c>
      <c r="D56" s="217">
        <v>0</v>
      </c>
      <c r="E56" s="217">
        <v>0</v>
      </c>
      <c r="F56" s="217">
        <v>0</v>
      </c>
      <c r="G56" s="217">
        <v>0</v>
      </c>
      <c r="H56" s="217">
        <v>0</v>
      </c>
      <c r="I56" s="217">
        <v>0</v>
      </c>
      <c r="J56" s="217">
        <v>0</v>
      </c>
      <c r="K56" s="217">
        <v>0</v>
      </c>
      <c r="L56" s="217">
        <v>0</v>
      </c>
      <c r="M56" s="217">
        <v>0</v>
      </c>
      <c r="N56" s="217">
        <v>0</v>
      </c>
      <c r="O56" s="217">
        <v>0</v>
      </c>
      <c r="P56" s="99"/>
    </row>
    <row r="57" spans="1:16" ht="12.75" hidden="1">
      <c r="A57" s="216" t="s">
        <v>462</v>
      </c>
      <c r="B57" s="217">
        <v>0</v>
      </c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99"/>
    </row>
    <row r="58" spans="1:16" ht="12.75" hidden="1">
      <c r="A58" s="216" t="s">
        <v>23</v>
      </c>
      <c r="B58" s="217">
        <v>0</v>
      </c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99"/>
    </row>
    <row r="59" spans="1:16" ht="12.75" hidden="1">
      <c r="A59" s="216" t="s">
        <v>24</v>
      </c>
      <c r="B59" s="217">
        <v>0</v>
      </c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99"/>
    </row>
    <row r="60" spans="1:16" ht="12.75" hidden="1">
      <c r="A60" s="216" t="s">
        <v>463</v>
      </c>
      <c r="B60" s="217">
        <v>0</v>
      </c>
      <c r="C60" s="217">
        <v>0</v>
      </c>
      <c r="D60" s="217">
        <v>0</v>
      </c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217">
        <v>0</v>
      </c>
      <c r="M60" s="217">
        <v>0</v>
      </c>
      <c r="N60" s="217">
        <v>0</v>
      </c>
      <c r="O60" s="217">
        <v>0</v>
      </c>
      <c r="P60" s="99"/>
    </row>
    <row r="61" spans="1:16" ht="12.75" hidden="1">
      <c r="A61" s="216" t="s">
        <v>464</v>
      </c>
      <c r="B61" s="217">
        <v>0</v>
      </c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0</v>
      </c>
      <c r="P61" s="99"/>
    </row>
    <row r="62" spans="1:16" ht="12.75" hidden="1">
      <c r="A62" s="216" t="s">
        <v>465</v>
      </c>
      <c r="B62" s="217">
        <v>0</v>
      </c>
      <c r="C62" s="217">
        <v>0</v>
      </c>
      <c r="D62" s="217">
        <v>0</v>
      </c>
      <c r="E62" s="217">
        <v>0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217">
        <v>0</v>
      </c>
      <c r="M62" s="217">
        <v>0</v>
      </c>
      <c r="N62" s="217">
        <v>0</v>
      </c>
      <c r="O62" s="217">
        <v>0</v>
      </c>
      <c r="P62" s="99"/>
    </row>
    <row r="63" spans="1:16" ht="12.75" hidden="1">
      <c r="A63" s="216" t="s">
        <v>466</v>
      </c>
      <c r="B63" s="217">
        <v>0</v>
      </c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217">
        <v>0</v>
      </c>
      <c r="M63" s="217">
        <v>0</v>
      </c>
      <c r="N63" s="217">
        <v>0</v>
      </c>
      <c r="O63" s="217">
        <v>0</v>
      </c>
      <c r="P63" s="99"/>
    </row>
    <row r="64" spans="1:16" ht="12.75" hidden="1">
      <c r="A64" s="216" t="s">
        <v>467</v>
      </c>
      <c r="B64" s="217">
        <v>0</v>
      </c>
      <c r="C64" s="217">
        <v>0</v>
      </c>
      <c r="D64" s="217">
        <v>0</v>
      </c>
      <c r="E64" s="217">
        <v>0</v>
      </c>
      <c r="F64" s="217">
        <v>0</v>
      </c>
      <c r="G64" s="217">
        <v>0</v>
      </c>
      <c r="H64" s="217">
        <v>0</v>
      </c>
      <c r="I64" s="217">
        <v>0</v>
      </c>
      <c r="J64" s="217">
        <v>0</v>
      </c>
      <c r="K64" s="217">
        <v>0</v>
      </c>
      <c r="L64" s="217">
        <v>0</v>
      </c>
      <c r="M64" s="217">
        <v>0</v>
      </c>
      <c r="N64" s="217">
        <v>0</v>
      </c>
      <c r="O64" s="217">
        <v>0</v>
      </c>
      <c r="P64" s="99"/>
    </row>
    <row r="65" spans="1:16" ht="12.75" hidden="1">
      <c r="A65" s="216" t="s">
        <v>468</v>
      </c>
      <c r="B65" s="217">
        <v>0</v>
      </c>
      <c r="C65" s="217">
        <v>0</v>
      </c>
      <c r="D65" s="217">
        <v>0</v>
      </c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7">
        <v>0</v>
      </c>
      <c r="O65" s="217">
        <v>0</v>
      </c>
      <c r="P65" s="99"/>
    </row>
    <row r="66" spans="1:16" ht="12.75">
      <c r="A66" s="43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1:2" ht="12.75" customHeight="1">
      <c r="A67" s="204"/>
      <c r="B67" s="114"/>
    </row>
    <row r="68" ht="12.75">
      <c r="A68" s="83" t="s">
        <v>422</v>
      </c>
    </row>
    <row r="70" spans="2:7" ht="14.25">
      <c r="B70" s="577" t="s">
        <v>3</v>
      </c>
      <c r="C70" s="591"/>
      <c r="D70" s="577" t="s">
        <v>4</v>
      </c>
      <c r="E70" s="590"/>
      <c r="F70" s="203"/>
      <c r="G70" s="203"/>
    </row>
    <row r="71" spans="1:7" ht="12.75">
      <c r="A71" s="211"/>
      <c r="B71" s="209" t="s">
        <v>343</v>
      </c>
      <c r="C71" s="212" t="s">
        <v>344</v>
      </c>
      <c r="D71" s="209" t="s">
        <v>343</v>
      </c>
      <c r="E71" s="224" t="s">
        <v>344</v>
      </c>
      <c r="F71" s="224"/>
      <c r="G71" s="224"/>
    </row>
    <row r="72" spans="1:7" ht="12.75">
      <c r="A72" s="98"/>
      <c r="B72" s="214">
        <v>15</v>
      </c>
      <c r="C72" s="98">
        <v>16</v>
      </c>
      <c r="D72" s="98">
        <v>17</v>
      </c>
      <c r="E72" s="164">
        <v>18</v>
      </c>
      <c r="F72" s="43"/>
      <c r="G72" s="43"/>
    </row>
    <row r="73" spans="1:7" ht="12.75">
      <c r="A73" s="216">
        <v>2005</v>
      </c>
      <c r="B73" s="95">
        <v>11.1</v>
      </c>
      <c r="C73" s="95">
        <v>13.1</v>
      </c>
      <c r="D73" s="95">
        <v>13.8</v>
      </c>
      <c r="E73" s="95">
        <v>13.7</v>
      </c>
      <c r="F73" s="225"/>
      <c r="G73" s="225"/>
    </row>
    <row r="74" spans="1:7" ht="12.75">
      <c r="A74" s="216">
        <v>2006</v>
      </c>
      <c r="B74" s="95">
        <f aca="true" t="shared" si="0" ref="B74:C76">B9/B8*100-100</f>
        <v>24.526594347817323</v>
      </c>
      <c r="C74" s="95">
        <f t="shared" si="0"/>
        <v>22.93976234244191</v>
      </c>
      <c r="D74" s="95">
        <f>E9/E8*100-100</f>
        <v>17.498325435825052</v>
      </c>
      <c r="E74" s="95">
        <f>F9/F8*100-100</f>
        <v>8.998754999511632</v>
      </c>
      <c r="F74" s="97"/>
      <c r="G74" s="225"/>
    </row>
    <row r="75" spans="1:7" ht="12" customHeight="1">
      <c r="A75" s="216">
        <v>2007</v>
      </c>
      <c r="B75" s="95">
        <f t="shared" si="0"/>
        <v>15.236501612474115</v>
      </c>
      <c r="C75" s="95">
        <f t="shared" si="0"/>
        <v>10.241846648264001</v>
      </c>
      <c r="D75" s="95">
        <f>D10/D9*100-100</f>
        <v>-71.58461231811829</v>
      </c>
      <c r="E75" s="95">
        <f>F10/F9*100-100</f>
        <v>15.990811448027898</v>
      </c>
      <c r="F75" s="97"/>
      <c r="G75" s="225"/>
    </row>
    <row r="76" spans="1:7" ht="12.75">
      <c r="A76" s="218">
        <v>2008</v>
      </c>
      <c r="B76" s="226">
        <f t="shared" si="0"/>
        <v>5.054664229551278</v>
      </c>
      <c r="C76" s="170">
        <f t="shared" si="0"/>
        <v>4.988154578776701</v>
      </c>
      <c r="D76" s="170">
        <f>D11/D10*100-100</f>
        <v>0.5693030209525745</v>
      </c>
      <c r="E76" s="170">
        <f>F11/F10*100-100</f>
        <v>21.957489745025953</v>
      </c>
      <c r="F76" s="97"/>
      <c r="G76" s="225"/>
    </row>
    <row r="77" spans="1:7" ht="12.75" hidden="1">
      <c r="A77" s="216">
        <v>2009</v>
      </c>
      <c r="B77" s="95"/>
      <c r="C77" s="95"/>
      <c r="D77" s="95"/>
      <c r="E77" s="95"/>
      <c r="F77" s="97"/>
      <c r="G77" s="225"/>
    </row>
    <row r="78" spans="1:7" ht="12.75" hidden="1">
      <c r="A78" s="216">
        <v>2010</v>
      </c>
      <c r="B78" s="95"/>
      <c r="C78" s="95"/>
      <c r="D78" s="95"/>
      <c r="E78" s="95"/>
      <c r="F78" s="97"/>
      <c r="G78" s="225"/>
    </row>
    <row r="79" spans="1:7" ht="12.75" hidden="1">
      <c r="A79" s="216" t="s">
        <v>29</v>
      </c>
      <c r="B79" s="227"/>
      <c r="C79" s="227"/>
      <c r="D79" s="227"/>
      <c r="E79" s="227"/>
      <c r="F79" s="228"/>
      <c r="G79" s="229"/>
    </row>
    <row r="80" spans="1:7" ht="12.75" hidden="1">
      <c r="A80" s="216" t="s">
        <v>30</v>
      </c>
      <c r="B80" s="227"/>
      <c r="C80" s="227"/>
      <c r="D80" s="227"/>
      <c r="E80" s="227"/>
      <c r="F80" s="228"/>
      <c r="G80" s="229"/>
    </row>
    <row r="81" spans="1:7" ht="12.75" hidden="1">
      <c r="A81" s="216" t="s">
        <v>31</v>
      </c>
      <c r="B81" s="227"/>
      <c r="C81" s="227"/>
      <c r="D81" s="227"/>
      <c r="E81" s="227"/>
      <c r="F81" s="228"/>
      <c r="G81" s="229"/>
    </row>
    <row r="82" spans="1:7" ht="12.75" hidden="1">
      <c r="A82" s="216" t="s">
        <v>32</v>
      </c>
      <c r="B82" s="227"/>
      <c r="C82" s="227"/>
      <c r="D82" s="227"/>
      <c r="E82" s="227"/>
      <c r="F82" s="228"/>
      <c r="G82" s="229"/>
    </row>
    <row r="83" spans="1:7" ht="12.75">
      <c r="A83" s="216" t="s">
        <v>33</v>
      </c>
      <c r="B83" s="430">
        <f aca="true" t="shared" si="1" ref="B83:C86">B18/B14*100-100</f>
        <v>-11.049762821120495</v>
      </c>
      <c r="C83" s="97">
        <f t="shared" si="1"/>
        <v>-10.99399240283904</v>
      </c>
      <c r="D83" s="97">
        <f aca="true" t="shared" si="2" ref="D83:E85">E18/E14*100-100</f>
        <v>4.128421506838393</v>
      </c>
      <c r="E83" s="97">
        <f t="shared" si="2"/>
        <v>19.82224110737694</v>
      </c>
      <c r="F83" s="97"/>
      <c r="G83" s="225"/>
    </row>
    <row r="84" spans="1:7" ht="12.75">
      <c r="A84" s="216" t="s">
        <v>34</v>
      </c>
      <c r="B84" s="430">
        <f t="shared" si="1"/>
        <v>-29.565147514074482</v>
      </c>
      <c r="C84" s="97">
        <f t="shared" si="1"/>
        <v>-27.90364474230114</v>
      </c>
      <c r="D84" s="97">
        <f t="shared" si="2"/>
        <v>-26.106906609238948</v>
      </c>
      <c r="E84" s="97">
        <f t="shared" si="2"/>
        <v>-3.9963214485391347</v>
      </c>
      <c r="F84" s="97"/>
      <c r="G84" s="225"/>
    </row>
    <row r="85" spans="1:7" ht="12.75">
      <c r="A85" s="216" t="s">
        <v>35</v>
      </c>
      <c r="B85" s="526">
        <f t="shared" si="1"/>
        <v>-26.964644424798536</v>
      </c>
      <c r="C85" s="97">
        <f t="shared" si="1"/>
        <v>-31.50916498306117</v>
      </c>
      <c r="D85" s="97">
        <f t="shared" si="2"/>
        <v>-20.980875009674634</v>
      </c>
      <c r="E85" s="97">
        <f t="shared" si="2"/>
        <v>-10.52493006962409</v>
      </c>
      <c r="F85" s="97"/>
      <c r="G85" s="225"/>
    </row>
    <row r="86" spans="1:7" ht="12.75">
      <c r="A86" s="218" t="s">
        <v>36</v>
      </c>
      <c r="B86" s="503">
        <f t="shared" si="1"/>
        <v>-18.3274465546246</v>
      </c>
      <c r="C86" s="170">
        <f t="shared" si="1"/>
        <v>-24.440220460926</v>
      </c>
      <c r="D86" s="170">
        <f>E21/E17*100-100</f>
        <v>-23.800833654353568</v>
      </c>
      <c r="E86" s="170">
        <f>F21/F17*100-100</f>
        <v>-14.303472248717313</v>
      </c>
      <c r="F86" s="97"/>
      <c r="G86" s="225"/>
    </row>
    <row r="87" spans="1:7" ht="12.75" hidden="1">
      <c r="A87" s="216" t="s">
        <v>37</v>
      </c>
      <c r="B87" s="230"/>
      <c r="C87" s="95"/>
      <c r="D87" s="95"/>
      <c r="E87" s="95"/>
      <c r="F87" s="95"/>
      <c r="G87" s="217"/>
    </row>
    <row r="88" spans="1:7" ht="12.75" hidden="1">
      <c r="A88" s="216" t="s">
        <v>38</v>
      </c>
      <c r="B88" s="230"/>
      <c r="C88" s="95"/>
      <c r="D88" s="95"/>
      <c r="E88" s="95"/>
      <c r="F88" s="95"/>
      <c r="G88" s="217"/>
    </row>
    <row r="89" spans="1:7" ht="12.75" hidden="1">
      <c r="A89" s="216" t="s">
        <v>39</v>
      </c>
      <c r="B89" s="230"/>
      <c r="C89" s="95"/>
      <c r="D89" s="95"/>
      <c r="E89" s="95"/>
      <c r="F89" s="95"/>
      <c r="G89" s="217"/>
    </row>
    <row r="90" spans="1:7" ht="12.75" hidden="1">
      <c r="A90" s="216" t="s">
        <v>40</v>
      </c>
      <c r="B90" s="230"/>
      <c r="C90" s="95"/>
      <c r="D90" s="95"/>
      <c r="E90" s="95"/>
      <c r="F90" s="95"/>
      <c r="G90" s="217"/>
    </row>
    <row r="91" spans="1:7" ht="12.75" hidden="1">
      <c r="A91" s="216" t="s">
        <v>41</v>
      </c>
      <c r="B91" s="230"/>
      <c r="C91" s="95"/>
      <c r="D91" s="95"/>
      <c r="E91" s="95"/>
      <c r="F91" s="95"/>
      <c r="G91" s="217"/>
    </row>
    <row r="92" spans="1:7" ht="12.75" hidden="1">
      <c r="A92" s="216" t="s">
        <v>444</v>
      </c>
      <c r="B92" s="230"/>
      <c r="C92" s="95"/>
      <c r="D92" s="95"/>
      <c r="E92" s="95"/>
      <c r="F92" s="95"/>
      <c r="G92" s="217"/>
    </row>
    <row r="93" spans="1:7" ht="12.75" hidden="1">
      <c r="A93" s="216" t="s">
        <v>445</v>
      </c>
      <c r="B93" s="230"/>
      <c r="C93" s="95"/>
      <c r="D93" s="95"/>
      <c r="E93" s="95"/>
      <c r="F93" s="95"/>
      <c r="G93" s="217"/>
    </row>
    <row r="94" spans="1:7" ht="12.75" hidden="1">
      <c r="A94" s="216" t="s">
        <v>446</v>
      </c>
      <c r="B94" s="230"/>
      <c r="C94" s="95"/>
      <c r="D94" s="95"/>
      <c r="E94" s="95"/>
      <c r="F94" s="95"/>
      <c r="G94" s="217"/>
    </row>
    <row r="95" spans="1:7" ht="12.75" hidden="1">
      <c r="A95" s="216" t="s">
        <v>447</v>
      </c>
      <c r="B95" s="230"/>
      <c r="C95" s="95"/>
      <c r="D95" s="95"/>
      <c r="E95" s="95"/>
      <c r="F95" s="95"/>
      <c r="G95" s="217"/>
    </row>
    <row r="96" spans="1:7" ht="12.75" hidden="1">
      <c r="A96" s="216" t="s">
        <v>448</v>
      </c>
      <c r="B96" s="230"/>
      <c r="C96" s="95"/>
      <c r="D96" s="95"/>
      <c r="E96" s="95"/>
      <c r="F96" s="95"/>
      <c r="G96" s="217"/>
    </row>
    <row r="97" spans="1:7" ht="12.75" hidden="1">
      <c r="A97" s="216" t="s">
        <v>449</v>
      </c>
      <c r="B97" s="230"/>
      <c r="C97" s="95"/>
      <c r="D97" s="95"/>
      <c r="E97" s="95"/>
      <c r="F97" s="95"/>
      <c r="G97" s="217"/>
    </row>
    <row r="98" spans="1:7" ht="12.75" hidden="1">
      <c r="A98" s="216" t="s">
        <v>450</v>
      </c>
      <c r="B98" s="230"/>
      <c r="C98" s="95"/>
      <c r="D98" s="95"/>
      <c r="E98" s="95"/>
      <c r="F98" s="95"/>
      <c r="G98" s="217"/>
    </row>
    <row r="99" spans="1:7" ht="12.75" hidden="1">
      <c r="A99" s="216" t="s">
        <v>307</v>
      </c>
      <c r="B99" s="230"/>
      <c r="C99" s="95"/>
      <c r="D99" s="95"/>
      <c r="E99" s="95"/>
      <c r="F99" s="95"/>
      <c r="G99" s="217"/>
    </row>
    <row r="100" spans="1:7" ht="12.75" hidden="1">
      <c r="A100" s="216" t="s">
        <v>252</v>
      </c>
      <c r="B100" s="230"/>
      <c r="C100" s="95"/>
      <c r="D100" s="95"/>
      <c r="E100" s="95"/>
      <c r="F100" s="95"/>
      <c r="G100" s="217"/>
    </row>
    <row r="101" spans="1:7" ht="12.75" hidden="1">
      <c r="A101" s="216" t="s">
        <v>253</v>
      </c>
      <c r="B101" s="230"/>
      <c r="C101" s="95"/>
      <c r="D101" s="95"/>
      <c r="E101" s="95"/>
      <c r="F101" s="95"/>
      <c r="G101" s="217"/>
    </row>
    <row r="102" spans="1:7" ht="12.75" hidden="1">
      <c r="A102" s="216" t="s">
        <v>351</v>
      </c>
      <c r="B102" s="227"/>
      <c r="C102" s="227"/>
      <c r="D102" s="227"/>
      <c r="E102" s="227"/>
      <c r="F102" s="227"/>
      <c r="G102" s="222"/>
    </row>
    <row r="103" spans="1:7" ht="12.75" hidden="1">
      <c r="A103" s="216" t="s">
        <v>352</v>
      </c>
      <c r="B103" s="227"/>
      <c r="C103" s="227"/>
      <c r="D103" s="227"/>
      <c r="E103" s="227"/>
      <c r="F103" s="227"/>
      <c r="G103" s="222"/>
    </row>
    <row r="104" spans="1:7" ht="12.75" hidden="1">
      <c r="A104" s="216" t="s">
        <v>353</v>
      </c>
      <c r="B104" s="227">
        <f aca="true" t="shared" si="3" ref="B104:C106">B39/B27*100-100</f>
        <v>-0.6492567064459394</v>
      </c>
      <c r="C104" s="227">
        <f t="shared" si="3"/>
        <v>-1.5961657370966833</v>
      </c>
      <c r="D104" s="227">
        <f aca="true" t="shared" si="4" ref="D104:E106">E39/E27*100-100</f>
        <v>17.160492490202657</v>
      </c>
      <c r="E104" s="227">
        <f t="shared" si="4"/>
        <v>15.144800461551284</v>
      </c>
      <c r="F104" s="227"/>
      <c r="G104" s="222"/>
    </row>
    <row r="105" spans="1:7" ht="12.75">
      <c r="A105" s="216" t="s">
        <v>354</v>
      </c>
      <c r="B105" s="227">
        <f t="shared" si="3"/>
        <v>-15.470015059261812</v>
      </c>
      <c r="C105" s="227">
        <f t="shared" si="3"/>
        <v>-14.170084193894155</v>
      </c>
      <c r="D105" s="227">
        <f t="shared" si="4"/>
        <v>-4.3205106572897165</v>
      </c>
      <c r="E105" s="227">
        <f t="shared" si="4"/>
        <v>15.486202650116326</v>
      </c>
      <c r="F105" s="227"/>
      <c r="G105" s="222"/>
    </row>
    <row r="106" spans="1:7" ht="12.75">
      <c r="A106" s="216" t="s">
        <v>355</v>
      </c>
      <c r="B106" s="227">
        <f t="shared" si="3"/>
        <v>-19.07382154939576</v>
      </c>
      <c r="C106" s="227">
        <f t="shared" si="3"/>
        <v>-18.311096210449165</v>
      </c>
      <c r="D106" s="227">
        <f t="shared" si="4"/>
        <v>0.7313265416294144</v>
      </c>
      <c r="E106" s="227">
        <f t="shared" si="4"/>
        <v>28.660801067744103</v>
      </c>
      <c r="F106" s="95"/>
      <c r="G106" s="217"/>
    </row>
    <row r="107" spans="1:7" ht="12.75">
      <c r="A107" s="216" t="s">
        <v>356</v>
      </c>
      <c r="B107" s="227">
        <f aca="true" t="shared" si="5" ref="B107:C110">B42/B30*100-100</f>
        <v>-34.18518705557962</v>
      </c>
      <c r="C107" s="227">
        <f t="shared" si="5"/>
        <v>-27.369977939105027</v>
      </c>
      <c r="D107" s="227">
        <f aca="true" t="shared" si="6" ref="D107:E109">E42/E30*100-100</f>
        <v>-24.183447235133187</v>
      </c>
      <c r="E107" s="227">
        <f t="shared" si="6"/>
        <v>-11.566063591189106</v>
      </c>
      <c r="F107" s="95"/>
      <c r="G107" s="217"/>
    </row>
    <row r="108" spans="1:7" ht="12.75">
      <c r="A108" s="216" t="s">
        <v>451</v>
      </c>
      <c r="B108" s="227">
        <f t="shared" si="5"/>
        <v>-33.633718334507876</v>
      </c>
      <c r="C108" s="227">
        <f t="shared" si="5"/>
        <v>-34.21335625522363</v>
      </c>
      <c r="D108" s="227">
        <f t="shared" si="6"/>
        <v>-28.95944457928941</v>
      </c>
      <c r="E108" s="227">
        <f t="shared" si="6"/>
        <v>-6.425241648372861</v>
      </c>
      <c r="F108" s="95"/>
      <c r="G108" s="217"/>
    </row>
    <row r="109" spans="1:7" ht="12.75">
      <c r="A109" s="216" t="s">
        <v>452</v>
      </c>
      <c r="B109" s="227">
        <f t="shared" si="5"/>
        <v>-20.45154706285824</v>
      </c>
      <c r="C109" s="227">
        <f t="shared" si="5"/>
        <v>-21.883916996261974</v>
      </c>
      <c r="D109" s="227">
        <f t="shared" si="6"/>
        <v>-25.252505668363625</v>
      </c>
      <c r="E109" s="227">
        <f t="shared" si="6"/>
        <v>6.903592198572753</v>
      </c>
      <c r="F109" s="95"/>
      <c r="G109" s="217"/>
    </row>
    <row r="110" spans="1:7" ht="12.75">
      <c r="A110" s="216" t="s">
        <v>453</v>
      </c>
      <c r="B110" s="227">
        <f t="shared" si="5"/>
        <v>-25.826888867831585</v>
      </c>
      <c r="C110" s="227">
        <f t="shared" si="5"/>
        <v>-36.17278661657437</v>
      </c>
      <c r="D110" s="227">
        <f aca="true" t="shared" si="7" ref="D110:E113">E45/E33*100-100</f>
        <v>-29.124479620741752</v>
      </c>
      <c r="E110" s="227">
        <f t="shared" si="7"/>
        <v>-7.324681588708216</v>
      </c>
      <c r="F110" s="95"/>
      <c r="G110" s="217"/>
    </row>
    <row r="111" spans="1:7" ht="12.75">
      <c r="A111" s="216" t="s">
        <v>14</v>
      </c>
      <c r="B111" s="227">
        <f aca="true" t="shared" si="8" ref="B111:C116">B46/B34*100-100</f>
        <v>-29.251961906097463</v>
      </c>
      <c r="C111" s="227">
        <f t="shared" si="8"/>
        <v>-30.610174381915385</v>
      </c>
      <c r="D111" s="227">
        <f t="shared" si="7"/>
        <v>-27.051149645673362</v>
      </c>
      <c r="E111" s="227">
        <f t="shared" si="7"/>
        <v>-13.876676958355148</v>
      </c>
      <c r="F111" s="95"/>
      <c r="G111" s="217"/>
    </row>
    <row r="112" spans="1:7" ht="12.75">
      <c r="A112" s="216" t="s">
        <v>15</v>
      </c>
      <c r="B112" s="227">
        <f t="shared" si="8"/>
        <v>-25.293545522513654</v>
      </c>
      <c r="C112" s="227">
        <f t="shared" si="8"/>
        <v>-26.598681268906404</v>
      </c>
      <c r="D112" s="227">
        <f t="shared" si="7"/>
        <v>-7.468936945228762</v>
      </c>
      <c r="E112" s="227">
        <f t="shared" si="7"/>
        <v>-10.429885930148245</v>
      </c>
      <c r="F112" s="95"/>
      <c r="G112" s="217"/>
    </row>
    <row r="113" spans="1:7" ht="12.75">
      <c r="A113" s="216" t="s">
        <v>16</v>
      </c>
      <c r="B113" s="227">
        <f t="shared" si="8"/>
        <v>-25.510843780510214</v>
      </c>
      <c r="C113" s="227">
        <f t="shared" si="8"/>
        <v>-28.553565481970793</v>
      </c>
      <c r="D113" s="227">
        <f t="shared" si="7"/>
        <v>-32.72239580530872</v>
      </c>
      <c r="E113" s="227">
        <f t="shared" si="7"/>
        <v>-10.123400863962871</v>
      </c>
      <c r="F113" s="95"/>
      <c r="G113" s="217"/>
    </row>
    <row r="114" spans="1:7" ht="12.75">
      <c r="A114" s="216" t="s">
        <v>454</v>
      </c>
      <c r="B114" s="227">
        <f t="shared" si="8"/>
        <v>-15.365328839604715</v>
      </c>
      <c r="C114" s="227">
        <f t="shared" si="8"/>
        <v>-20.47439807829963</v>
      </c>
      <c r="D114" s="227">
        <f aca="true" t="shared" si="9" ref="D114:E116">E49/E37*100-100</f>
        <v>-24.887216671766836</v>
      </c>
      <c r="E114" s="227">
        <f t="shared" si="9"/>
        <v>-13.5139977670393</v>
      </c>
      <c r="F114" s="95"/>
      <c r="G114" s="217"/>
    </row>
    <row r="115" spans="1:7" ht="12.75">
      <c r="A115" s="216" t="s">
        <v>455</v>
      </c>
      <c r="B115" s="227">
        <f t="shared" si="8"/>
        <v>-16.720356591687462</v>
      </c>
      <c r="C115" s="227">
        <f t="shared" si="8"/>
        <v>-22.41097907689516</v>
      </c>
      <c r="D115" s="227">
        <f t="shared" si="9"/>
        <v>-14.49888200183301</v>
      </c>
      <c r="E115" s="227">
        <f t="shared" si="9"/>
        <v>-18.373382461150754</v>
      </c>
      <c r="F115" s="95"/>
      <c r="G115" s="217"/>
    </row>
    <row r="116" spans="1:7" ht="12.75">
      <c r="A116" s="216" t="s">
        <v>456</v>
      </c>
      <c r="B116" s="227">
        <f t="shared" si="8"/>
        <v>-19.070002592509397</v>
      </c>
      <c r="C116" s="227">
        <f t="shared" si="8"/>
        <v>-22.716128998364965</v>
      </c>
      <c r="D116" s="227">
        <f t="shared" si="9"/>
        <v>-28.86180179820903</v>
      </c>
      <c r="E116" s="227">
        <f t="shared" si="9"/>
        <v>-21.709742863093467</v>
      </c>
      <c r="F116" s="95"/>
      <c r="G116" s="217"/>
    </row>
    <row r="118" spans="1:2" ht="12.75">
      <c r="A118" s="713" t="s">
        <v>472</v>
      </c>
      <c r="B118" s="714"/>
    </row>
  </sheetData>
  <mergeCells count="5">
    <mergeCell ref="A118:B118"/>
    <mergeCell ref="B5:D5"/>
    <mergeCell ref="E5:G5"/>
    <mergeCell ref="B70:C70"/>
    <mergeCell ref="D70:E70"/>
  </mergeCells>
  <printOptions/>
  <pageMargins left="0.4" right="0.17" top="0.48" bottom="0.52" header="0.5" footer="0.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 topLeftCell="A34">
      <selection activeCell="H40" sqref="H40"/>
    </sheetView>
  </sheetViews>
  <sheetFormatPr defaultColWidth="9.00390625" defaultRowHeight="14.25"/>
  <cols>
    <col min="1" max="1" width="10.50390625" style="83" customWidth="1"/>
    <col min="2" max="2" width="16.875" style="83" customWidth="1"/>
    <col min="3" max="3" width="8.25390625" style="83" customWidth="1"/>
    <col min="4" max="4" width="14.875" style="83" customWidth="1"/>
    <col min="5" max="5" width="8.25390625" style="83" customWidth="1"/>
    <col min="6" max="6" width="17.50390625" style="83" customWidth="1"/>
    <col min="7" max="7" width="7.75390625" style="83" customWidth="1"/>
    <col min="8" max="8" width="17.875" style="83" customWidth="1"/>
    <col min="9" max="9" width="8.50390625" style="83" customWidth="1"/>
    <col min="10" max="16384" width="9.00390625" style="83" customWidth="1"/>
  </cols>
  <sheetData>
    <row r="1" ht="15">
      <c r="A1" s="87" t="s">
        <v>316</v>
      </c>
    </row>
    <row r="2" ht="15.75">
      <c r="A2" s="53" t="s">
        <v>394</v>
      </c>
    </row>
    <row r="3" ht="12.75">
      <c r="A3" s="1" t="s">
        <v>395</v>
      </c>
    </row>
    <row r="5" spans="1:9" ht="12.75" customHeight="1">
      <c r="A5" s="581" t="s">
        <v>90</v>
      </c>
      <c r="B5" s="583" t="s">
        <v>94</v>
      </c>
      <c r="C5" s="587" t="s">
        <v>92</v>
      </c>
      <c r="D5" s="579" t="s">
        <v>93</v>
      </c>
      <c r="E5" s="580"/>
      <c r="F5" s="580"/>
      <c r="G5" s="581"/>
      <c r="H5" s="583" t="s">
        <v>91</v>
      </c>
      <c r="I5" s="585" t="s">
        <v>92</v>
      </c>
    </row>
    <row r="6" spans="1:9" ht="25.5">
      <c r="A6" s="586"/>
      <c r="B6" s="584"/>
      <c r="C6" s="587"/>
      <c r="D6" s="145" t="s">
        <v>95</v>
      </c>
      <c r="E6" s="145"/>
      <c r="F6" s="145" t="s">
        <v>96</v>
      </c>
      <c r="G6" s="145"/>
      <c r="H6" s="584"/>
      <c r="I6" s="585"/>
    </row>
    <row r="7" spans="1:9" ht="25.5">
      <c r="A7" s="586"/>
      <c r="B7" s="584"/>
      <c r="C7" s="583"/>
      <c r="D7" s="145" t="s">
        <v>97</v>
      </c>
      <c r="E7" s="145" t="s">
        <v>92</v>
      </c>
      <c r="F7" s="145" t="s">
        <v>98</v>
      </c>
      <c r="G7" s="145" t="s">
        <v>92</v>
      </c>
      <c r="H7" s="584"/>
      <c r="I7" s="579"/>
    </row>
    <row r="8" spans="1:12" ht="14.25">
      <c r="A8" s="146">
        <v>36161</v>
      </c>
      <c r="B8" s="85">
        <v>2</v>
      </c>
      <c r="C8" s="237" t="s">
        <v>497</v>
      </c>
      <c r="D8" s="86">
        <v>3</v>
      </c>
      <c r="E8" s="237" t="s">
        <v>497</v>
      </c>
      <c r="F8" s="237" t="s">
        <v>497</v>
      </c>
      <c r="G8" s="237" t="s">
        <v>497</v>
      </c>
      <c r="H8" s="86">
        <v>4.5</v>
      </c>
      <c r="I8" s="237" t="s">
        <v>497</v>
      </c>
      <c r="L8" s="81"/>
    </row>
    <row r="9" spans="1:12" ht="14.25">
      <c r="A9" s="147" t="s">
        <v>345</v>
      </c>
      <c r="B9" s="76">
        <v>2.75</v>
      </c>
      <c r="C9" s="77">
        <f>B9-B8</f>
        <v>0.75</v>
      </c>
      <c r="D9" s="77">
        <v>3</v>
      </c>
      <c r="E9" s="77">
        <f>D9-D8</f>
        <v>0</v>
      </c>
      <c r="F9" s="159" t="s">
        <v>497</v>
      </c>
      <c r="G9" s="159" t="s">
        <v>497</v>
      </c>
      <c r="H9" s="77">
        <v>3.25</v>
      </c>
      <c r="I9" s="77">
        <f>H9-H8</f>
        <v>-1.25</v>
      </c>
      <c r="L9" s="81"/>
    </row>
    <row r="10" spans="1:12" ht="14.25">
      <c r="A10" s="148">
        <v>36182</v>
      </c>
      <c r="B10" s="76">
        <v>2</v>
      </c>
      <c r="C10" s="77">
        <f aca="true" t="shared" si="0" ref="C10:C43">B10-B9</f>
        <v>-0.75</v>
      </c>
      <c r="D10" s="77">
        <v>3</v>
      </c>
      <c r="E10" s="77">
        <f aca="true" t="shared" si="1" ref="E10:E16">D10-D9</f>
        <v>0</v>
      </c>
      <c r="F10" s="159" t="s">
        <v>497</v>
      </c>
      <c r="G10" s="159" t="s">
        <v>497</v>
      </c>
      <c r="H10" s="77">
        <v>4.5</v>
      </c>
      <c r="I10" s="77">
        <f aca="true" t="shared" si="2" ref="I10:I43">H10-H9</f>
        <v>1.25</v>
      </c>
      <c r="L10" s="81"/>
    </row>
    <row r="11" spans="1:12" ht="14.25">
      <c r="A11" s="148">
        <v>36259</v>
      </c>
      <c r="B11" s="76">
        <v>1.5</v>
      </c>
      <c r="C11" s="77">
        <f t="shared" si="0"/>
        <v>-0.5</v>
      </c>
      <c r="D11" s="77">
        <v>2.5</v>
      </c>
      <c r="E11" s="77">
        <f t="shared" si="1"/>
        <v>-0.5</v>
      </c>
      <c r="F11" s="159" t="s">
        <v>497</v>
      </c>
      <c r="G11" s="159" t="s">
        <v>497</v>
      </c>
      <c r="H11" s="77">
        <v>3.5</v>
      </c>
      <c r="I11" s="77">
        <f t="shared" si="2"/>
        <v>-1</v>
      </c>
      <c r="L11" s="81"/>
    </row>
    <row r="12" spans="1:12" ht="14.25">
      <c r="A12" s="150">
        <v>36469</v>
      </c>
      <c r="B12" s="79">
        <v>2</v>
      </c>
      <c r="C12" s="80">
        <f t="shared" si="0"/>
        <v>0.5</v>
      </c>
      <c r="D12" s="80">
        <v>3</v>
      </c>
      <c r="E12" s="80">
        <f t="shared" si="1"/>
        <v>0.5</v>
      </c>
      <c r="F12" s="160" t="s">
        <v>497</v>
      </c>
      <c r="G12" s="160" t="s">
        <v>497</v>
      </c>
      <c r="H12" s="80">
        <v>4</v>
      </c>
      <c r="I12" s="80">
        <f t="shared" si="2"/>
        <v>0.5</v>
      </c>
      <c r="L12" s="81"/>
    </row>
    <row r="13" spans="1:12" ht="14.25">
      <c r="A13" s="148">
        <v>36560</v>
      </c>
      <c r="B13" s="76">
        <v>2.25</v>
      </c>
      <c r="C13" s="77">
        <f t="shared" si="0"/>
        <v>0.25</v>
      </c>
      <c r="D13" s="77">
        <v>3.25</v>
      </c>
      <c r="E13" s="77">
        <f t="shared" si="1"/>
        <v>0.25</v>
      </c>
      <c r="F13" s="159" t="s">
        <v>497</v>
      </c>
      <c r="G13" s="159" t="s">
        <v>497</v>
      </c>
      <c r="H13" s="77">
        <v>4.25</v>
      </c>
      <c r="I13" s="77">
        <f t="shared" si="2"/>
        <v>0.25</v>
      </c>
      <c r="L13" s="81"/>
    </row>
    <row r="14" spans="1:12" ht="14.25">
      <c r="A14" s="148">
        <v>36602</v>
      </c>
      <c r="B14" s="76">
        <v>2.5</v>
      </c>
      <c r="C14" s="77">
        <f t="shared" si="0"/>
        <v>0.25</v>
      </c>
      <c r="D14" s="77">
        <v>3.5</v>
      </c>
      <c r="E14" s="77">
        <f t="shared" si="1"/>
        <v>0.25</v>
      </c>
      <c r="F14" s="159" t="s">
        <v>497</v>
      </c>
      <c r="G14" s="159" t="s">
        <v>497</v>
      </c>
      <c r="H14" s="77">
        <v>4.5</v>
      </c>
      <c r="I14" s="77">
        <f t="shared" si="2"/>
        <v>0.25</v>
      </c>
      <c r="L14" s="81"/>
    </row>
    <row r="15" spans="1:12" ht="14.25">
      <c r="A15" s="148">
        <v>36644</v>
      </c>
      <c r="B15" s="76">
        <v>2.75</v>
      </c>
      <c r="C15" s="77">
        <f t="shared" si="0"/>
        <v>0.25</v>
      </c>
      <c r="D15" s="77">
        <v>3.75</v>
      </c>
      <c r="E15" s="77">
        <f t="shared" si="1"/>
        <v>0.25</v>
      </c>
      <c r="F15" s="159" t="s">
        <v>497</v>
      </c>
      <c r="G15" s="159" t="s">
        <v>497</v>
      </c>
      <c r="H15" s="77">
        <v>4.75</v>
      </c>
      <c r="I15" s="77">
        <f t="shared" si="2"/>
        <v>0.25</v>
      </c>
      <c r="L15" s="81"/>
    </row>
    <row r="16" spans="1:12" ht="14.25">
      <c r="A16" s="148">
        <v>36686</v>
      </c>
      <c r="B16" s="76">
        <v>3.25</v>
      </c>
      <c r="C16" s="77">
        <f t="shared" si="0"/>
        <v>0.5</v>
      </c>
      <c r="D16" s="77">
        <v>4.25</v>
      </c>
      <c r="E16" s="77">
        <f t="shared" si="1"/>
        <v>0.5</v>
      </c>
      <c r="F16" s="159" t="s">
        <v>497</v>
      </c>
      <c r="G16" s="159" t="s">
        <v>497</v>
      </c>
      <c r="H16" s="77">
        <v>5.25</v>
      </c>
      <c r="I16" s="77">
        <f t="shared" si="2"/>
        <v>0.5</v>
      </c>
      <c r="L16" s="81"/>
    </row>
    <row r="17" spans="1:12" ht="14.25">
      <c r="A17" s="147" t="s">
        <v>346</v>
      </c>
      <c r="B17" s="76">
        <v>3.25</v>
      </c>
      <c r="C17" s="77">
        <f t="shared" si="0"/>
        <v>0</v>
      </c>
      <c r="D17" s="159" t="s">
        <v>497</v>
      </c>
      <c r="E17" s="159" t="s">
        <v>497</v>
      </c>
      <c r="F17" s="77">
        <v>4.25</v>
      </c>
      <c r="G17" s="77">
        <f>F17-D16</f>
        <v>0</v>
      </c>
      <c r="H17" s="77">
        <v>5.25</v>
      </c>
      <c r="I17" s="77">
        <f t="shared" si="2"/>
        <v>0</v>
      </c>
      <c r="L17" s="81"/>
    </row>
    <row r="18" spans="1:9" ht="12.75">
      <c r="A18" s="148">
        <v>36770</v>
      </c>
      <c r="B18" s="76">
        <v>3.5</v>
      </c>
      <c r="C18" s="77">
        <f t="shared" si="0"/>
        <v>0.25</v>
      </c>
      <c r="D18" s="159" t="s">
        <v>497</v>
      </c>
      <c r="E18" s="159" t="s">
        <v>497</v>
      </c>
      <c r="F18" s="77">
        <v>4.5</v>
      </c>
      <c r="G18" s="77">
        <f>F18-F17</f>
        <v>0.25</v>
      </c>
      <c r="H18" s="77">
        <v>5.5</v>
      </c>
      <c r="I18" s="77">
        <f t="shared" si="2"/>
        <v>0.25</v>
      </c>
    </row>
    <row r="19" spans="1:9" ht="12.75">
      <c r="A19" s="150">
        <v>36805</v>
      </c>
      <c r="B19" s="79">
        <v>3.75</v>
      </c>
      <c r="C19" s="80">
        <f t="shared" si="0"/>
        <v>0.25</v>
      </c>
      <c r="D19" s="160" t="s">
        <v>497</v>
      </c>
      <c r="E19" s="160" t="s">
        <v>497</v>
      </c>
      <c r="F19" s="80">
        <v>4.75</v>
      </c>
      <c r="G19" s="80">
        <f aca="true" t="shared" si="3" ref="G19:G35">F19-F18</f>
        <v>0.25</v>
      </c>
      <c r="H19" s="80">
        <v>5.75</v>
      </c>
      <c r="I19" s="80">
        <f t="shared" si="2"/>
        <v>0.25</v>
      </c>
    </row>
    <row r="20" spans="1:9" ht="12.75">
      <c r="A20" s="148">
        <v>37022</v>
      </c>
      <c r="B20" s="76">
        <v>3.5</v>
      </c>
      <c r="C20" s="77">
        <f t="shared" si="0"/>
        <v>-0.25</v>
      </c>
      <c r="D20" s="159" t="s">
        <v>497</v>
      </c>
      <c r="E20" s="159" t="s">
        <v>497</v>
      </c>
      <c r="F20" s="77">
        <v>4.5</v>
      </c>
      <c r="G20" s="77">
        <f t="shared" si="3"/>
        <v>-0.25</v>
      </c>
      <c r="H20" s="77">
        <v>5.5</v>
      </c>
      <c r="I20" s="77">
        <f t="shared" si="2"/>
        <v>-0.25</v>
      </c>
    </row>
    <row r="21" spans="1:9" ht="12.75">
      <c r="A21" s="148">
        <v>37134</v>
      </c>
      <c r="B21" s="76">
        <v>3.25</v>
      </c>
      <c r="C21" s="77">
        <f t="shared" si="0"/>
        <v>-0.25</v>
      </c>
      <c r="D21" s="159" t="s">
        <v>497</v>
      </c>
      <c r="E21" s="159" t="s">
        <v>497</v>
      </c>
      <c r="F21" s="77">
        <v>4.25</v>
      </c>
      <c r="G21" s="77">
        <f t="shared" si="3"/>
        <v>-0.25</v>
      </c>
      <c r="H21" s="77">
        <v>5.25</v>
      </c>
      <c r="I21" s="77">
        <f t="shared" si="2"/>
        <v>-0.25</v>
      </c>
    </row>
    <row r="22" spans="1:12" ht="14.25">
      <c r="A22" s="147" t="s">
        <v>347</v>
      </c>
      <c r="B22" s="76">
        <v>2.75</v>
      </c>
      <c r="C22" s="77">
        <f t="shared" si="0"/>
        <v>-0.5</v>
      </c>
      <c r="D22" s="159" t="s">
        <v>497</v>
      </c>
      <c r="E22" s="159" t="s">
        <v>497</v>
      </c>
      <c r="F22" s="77">
        <v>3.75</v>
      </c>
      <c r="G22" s="77">
        <f t="shared" si="3"/>
        <v>-0.5</v>
      </c>
      <c r="H22" s="77">
        <v>4.75</v>
      </c>
      <c r="I22" s="77">
        <f t="shared" si="2"/>
        <v>-0.5</v>
      </c>
      <c r="K22" s="81"/>
      <c r="L22" s="81"/>
    </row>
    <row r="23" spans="1:12" ht="14.25">
      <c r="A23" s="150">
        <v>37204</v>
      </c>
      <c r="B23" s="79">
        <v>2.25</v>
      </c>
      <c r="C23" s="80">
        <f t="shared" si="0"/>
        <v>-0.5</v>
      </c>
      <c r="D23" s="160" t="s">
        <v>497</v>
      </c>
      <c r="E23" s="160" t="s">
        <v>497</v>
      </c>
      <c r="F23" s="80">
        <v>3.25</v>
      </c>
      <c r="G23" s="80">
        <f t="shared" si="3"/>
        <v>-0.5</v>
      </c>
      <c r="H23" s="80">
        <v>4.25</v>
      </c>
      <c r="I23" s="80">
        <f t="shared" si="2"/>
        <v>-0.5</v>
      </c>
      <c r="K23" s="81"/>
      <c r="L23" s="81"/>
    </row>
    <row r="24" spans="1:12" ht="14.25">
      <c r="A24" s="151">
        <v>37596</v>
      </c>
      <c r="B24" s="152">
        <v>1.75</v>
      </c>
      <c r="C24" s="153">
        <f t="shared" si="0"/>
        <v>-0.5</v>
      </c>
      <c r="D24" s="238" t="s">
        <v>497</v>
      </c>
      <c r="E24" s="238" t="s">
        <v>497</v>
      </c>
      <c r="F24" s="153">
        <v>2.75</v>
      </c>
      <c r="G24" s="153">
        <f t="shared" si="3"/>
        <v>-0.5</v>
      </c>
      <c r="H24" s="153">
        <v>3.75</v>
      </c>
      <c r="I24" s="153">
        <f t="shared" si="2"/>
        <v>-0.5</v>
      </c>
      <c r="K24" s="81"/>
      <c r="L24" s="81"/>
    </row>
    <row r="25" spans="1:12" ht="14.25">
      <c r="A25" s="148">
        <v>37687</v>
      </c>
      <c r="B25" s="76">
        <v>1.5</v>
      </c>
      <c r="C25" s="77">
        <f t="shared" si="0"/>
        <v>-0.25</v>
      </c>
      <c r="D25" s="159" t="s">
        <v>497</v>
      </c>
      <c r="E25" s="237" t="s">
        <v>497</v>
      </c>
      <c r="F25" s="77">
        <v>2.5</v>
      </c>
      <c r="G25" s="77">
        <f t="shared" si="3"/>
        <v>-0.25</v>
      </c>
      <c r="H25" s="77">
        <v>3.5</v>
      </c>
      <c r="I25" s="77">
        <f t="shared" si="2"/>
        <v>-0.25</v>
      </c>
      <c r="K25" s="81"/>
      <c r="L25" s="81"/>
    </row>
    <row r="26" spans="1:12" ht="14.25">
      <c r="A26" s="150">
        <v>37778</v>
      </c>
      <c r="B26" s="79">
        <v>1</v>
      </c>
      <c r="C26" s="80">
        <f t="shared" si="0"/>
        <v>-0.5</v>
      </c>
      <c r="D26" s="160" t="s">
        <v>497</v>
      </c>
      <c r="E26" s="160" t="s">
        <v>497</v>
      </c>
      <c r="F26" s="80">
        <v>2</v>
      </c>
      <c r="G26" s="80">
        <f t="shared" si="3"/>
        <v>-0.5</v>
      </c>
      <c r="H26" s="80">
        <v>3</v>
      </c>
      <c r="I26" s="80">
        <f t="shared" si="2"/>
        <v>-0.5</v>
      </c>
      <c r="K26" s="81"/>
      <c r="L26" s="81"/>
    </row>
    <row r="27" spans="1:12" ht="14.25">
      <c r="A27" s="151">
        <v>38692</v>
      </c>
      <c r="B27" s="152">
        <v>1.25</v>
      </c>
      <c r="C27" s="153">
        <f t="shared" si="0"/>
        <v>0.25</v>
      </c>
      <c r="D27" s="238" t="s">
        <v>497</v>
      </c>
      <c r="E27" s="238" t="s">
        <v>497</v>
      </c>
      <c r="F27" s="153">
        <v>2.25</v>
      </c>
      <c r="G27" s="153">
        <f t="shared" si="3"/>
        <v>0.25</v>
      </c>
      <c r="H27" s="153">
        <v>3.25</v>
      </c>
      <c r="I27" s="153">
        <f t="shared" si="2"/>
        <v>0.25</v>
      </c>
      <c r="K27" s="81"/>
      <c r="L27" s="81"/>
    </row>
    <row r="28" spans="1:12" ht="14.25">
      <c r="A28" s="148">
        <v>38784</v>
      </c>
      <c r="B28" s="76">
        <v>1.5</v>
      </c>
      <c r="C28" s="77">
        <f t="shared" si="0"/>
        <v>0.25</v>
      </c>
      <c r="D28" s="159" t="s">
        <v>497</v>
      </c>
      <c r="E28" s="159" t="s">
        <v>497</v>
      </c>
      <c r="F28" s="77">
        <v>2.5</v>
      </c>
      <c r="G28" s="77">
        <f t="shared" si="3"/>
        <v>0.25</v>
      </c>
      <c r="H28" s="77">
        <v>3.5</v>
      </c>
      <c r="I28" s="77">
        <f t="shared" si="2"/>
        <v>0.25</v>
      </c>
      <c r="K28" s="81"/>
      <c r="L28" s="81"/>
    </row>
    <row r="29" spans="1:12" ht="14.25">
      <c r="A29" s="148">
        <v>38883</v>
      </c>
      <c r="B29" s="76">
        <v>1.75</v>
      </c>
      <c r="C29" s="77">
        <f t="shared" si="0"/>
        <v>0.25</v>
      </c>
      <c r="D29" s="159" t="s">
        <v>497</v>
      </c>
      <c r="E29" s="159" t="s">
        <v>497</v>
      </c>
      <c r="F29" s="77">
        <v>2.75</v>
      </c>
      <c r="G29" s="77">
        <f t="shared" si="3"/>
        <v>0.25</v>
      </c>
      <c r="H29" s="77">
        <v>3.75</v>
      </c>
      <c r="I29" s="77">
        <f t="shared" si="2"/>
        <v>0.25</v>
      </c>
      <c r="K29" s="81"/>
      <c r="L29" s="81"/>
    </row>
    <row r="30" spans="1:12" ht="14.25">
      <c r="A30" s="148">
        <v>38938</v>
      </c>
      <c r="B30" s="76">
        <v>2</v>
      </c>
      <c r="C30" s="77">
        <f t="shared" si="0"/>
        <v>0.25</v>
      </c>
      <c r="D30" s="159" t="s">
        <v>497</v>
      </c>
      <c r="E30" s="159" t="s">
        <v>497</v>
      </c>
      <c r="F30" s="77">
        <v>3</v>
      </c>
      <c r="G30" s="77">
        <f t="shared" si="3"/>
        <v>0.25</v>
      </c>
      <c r="H30" s="77">
        <v>4</v>
      </c>
      <c r="I30" s="77">
        <f t="shared" si="2"/>
        <v>0.25</v>
      </c>
      <c r="K30" s="81"/>
      <c r="L30" s="81"/>
    </row>
    <row r="31" spans="1:12" ht="14.25">
      <c r="A31" s="148">
        <v>39001</v>
      </c>
      <c r="B31" s="76">
        <v>2.25</v>
      </c>
      <c r="C31" s="77">
        <f t="shared" si="0"/>
        <v>0.25</v>
      </c>
      <c r="D31" s="159" t="s">
        <v>497</v>
      </c>
      <c r="E31" s="159" t="s">
        <v>497</v>
      </c>
      <c r="F31" s="77">
        <v>3.25</v>
      </c>
      <c r="G31" s="77">
        <f t="shared" si="3"/>
        <v>0.25</v>
      </c>
      <c r="H31" s="77">
        <v>4.25</v>
      </c>
      <c r="I31" s="77">
        <f t="shared" si="2"/>
        <v>0.25</v>
      </c>
      <c r="K31" s="81"/>
      <c r="L31" s="81"/>
    </row>
    <row r="32" spans="1:12" ht="14.25">
      <c r="A32" s="150">
        <v>39064</v>
      </c>
      <c r="B32" s="79">
        <v>2.5</v>
      </c>
      <c r="C32" s="80">
        <f t="shared" si="0"/>
        <v>0.25</v>
      </c>
      <c r="D32" s="160" t="s">
        <v>497</v>
      </c>
      <c r="E32" s="160" t="s">
        <v>497</v>
      </c>
      <c r="F32" s="80">
        <v>3.5</v>
      </c>
      <c r="G32" s="80">
        <f t="shared" si="3"/>
        <v>0.25</v>
      </c>
      <c r="H32" s="80">
        <v>4.5</v>
      </c>
      <c r="I32" s="80">
        <f t="shared" si="2"/>
        <v>0.25</v>
      </c>
      <c r="K32" s="81"/>
      <c r="L32" s="81"/>
    </row>
    <row r="33" spans="1:12" ht="14.25">
      <c r="A33" s="148">
        <v>39155</v>
      </c>
      <c r="B33" s="76">
        <v>2.75</v>
      </c>
      <c r="C33" s="77">
        <f t="shared" si="0"/>
        <v>0.25</v>
      </c>
      <c r="D33" s="159" t="s">
        <v>497</v>
      </c>
      <c r="E33" s="159" t="s">
        <v>497</v>
      </c>
      <c r="F33" s="77">
        <v>3.75</v>
      </c>
      <c r="G33" s="77">
        <f t="shared" si="3"/>
        <v>0.25</v>
      </c>
      <c r="H33" s="77">
        <v>4.75</v>
      </c>
      <c r="I33" s="77">
        <f t="shared" si="2"/>
        <v>0.25</v>
      </c>
      <c r="K33" s="81"/>
      <c r="L33" s="81"/>
    </row>
    <row r="34" spans="1:12" ht="14.25">
      <c r="A34" s="150">
        <v>39246</v>
      </c>
      <c r="B34" s="79">
        <v>3</v>
      </c>
      <c r="C34" s="80">
        <f t="shared" si="0"/>
        <v>0.25</v>
      </c>
      <c r="D34" s="160" t="s">
        <v>497</v>
      </c>
      <c r="E34" s="160" t="s">
        <v>497</v>
      </c>
      <c r="F34" s="80">
        <v>4</v>
      </c>
      <c r="G34" s="80">
        <f t="shared" si="3"/>
        <v>0.25</v>
      </c>
      <c r="H34" s="80">
        <v>5</v>
      </c>
      <c r="I34" s="80">
        <f t="shared" si="2"/>
        <v>0.25</v>
      </c>
      <c r="K34" s="81"/>
      <c r="L34" s="81"/>
    </row>
    <row r="35" spans="1:9" ht="12.75">
      <c r="A35" s="148">
        <v>39638</v>
      </c>
      <c r="B35" s="76">
        <v>3.25</v>
      </c>
      <c r="C35" s="77">
        <f t="shared" si="0"/>
        <v>0.25</v>
      </c>
      <c r="D35" s="159" t="s">
        <v>497</v>
      </c>
      <c r="E35" s="159" t="s">
        <v>497</v>
      </c>
      <c r="F35" s="77">
        <v>4.25</v>
      </c>
      <c r="G35" s="77">
        <f t="shared" si="3"/>
        <v>0.25</v>
      </c>
      <c r="H35" s="77">
        <v>5.25</v>
      </c>
      <c r="I35" s="77">
        <f t="shared" si="2"/>
        <v>0.25</v>
      </c>
    </row>
    <row r="36" spans="1:9" ht="12.75">
      <c r="A36" s="148">
        <v>39729</v>
      </c>
      <c r="B36" s="76">
        <v>2.75</v>
      </c>
      <c r="C36" s="77">
        <f t="shared" si="0"/>
        <v>-0.5</v>
      </c>
      <c r="D36" s="159" t="s">
        <v>497</v>
      </c>
      <c r="E36" s="159" t="s">
        <v>497</v>
      </c>
      <c r="F36" s="159" t="s">
        <v>497</v>
      </c>
      <c r="G36" s="159" t="s">
        <v>497</v>
      </c>
      <c r="H36" s="77">
        <v>4.75</v>
      </c>
      <c r="I36" s="77">
        <f t="shared" si="2"/>
        <v>-0.5</v>
      </c>
    </row>
    <row r="37" spans="1:9" ht="14.25">
      <c r="A37" s="147" t="s">
        <v>348</v>
      </c>
      <c r="B37" s="76">
        <v>3.25</v>
      </c>
      <c r="C37" s="77">
        <f t="shared" si="0"/>
        <v>0.5</v>
      </c>
      <c r="D37" s="159" t="s">
        <v>497</v>
      </c>
      <c r="E37" s="159" t="s">
        <v>497</v>
      </c>
      <c r="F37" s="159" t="s">
        <v>497</v>
      </c>
      <c r="G37" s="159" t="s">
        <v>497</v>
      </c>
      <c r="H37" s="77">
        <v>4.25</v>
      </c>
      <c r="I37" s="77">
        <f t="shared" si="2"/>
        <v>-0.5</v>
      </c>
    </row>
    <row r="38" spans="1:9" ht="14.25">
      <c r="A38" s="147" t="s">
        <v>349</v>
      </c>
      <c r="B38" s="76">
        <v>3.25</v>
      </c>
      <c r="C38" s="77">
        <f t="shared" si="0"/>
        <v>0</v>
      </c>
      <c r="D38" s="77">
        <v>3.75</v>
      </c>
      <c r="E38" s="77">
        <f>D38-F35</f>
        <v>-0.5</v>
      </c>
      <c r="F38" s="159" t="s">
        <v>497</v>
      </c>
      <c r="G38" s="159" t="s">
        <v>497</v>
      </c>
      <c r="H38" s="77">
        <v>4.25</v>
      </c>
      <c r="I38" s="77">
        <f t="shared" si="2"/>
        <v>0</v>
      </c>
    </row>
    <row r="39" spans="1:9" ht="12.75">
      <c r="A39" s="148">
        <v>39764</v>
      </c>
      <c r="B39" s="76">
        <v>2.75</v>
      </c>
      <c r="C39" s="77">
        <f t="shared" si="0"/>
        <v>-0.5</v>
      </c>
      <c r="D39" s="77">
        <v>3.25</v>
      </c>
      <c r="E39" s="77">
        <f aca="true" t="shared" si="4" ref="E39:E44">D39-D38</f>
        <v>-0.5</v>
      </c>
      <c r="F39" s="159" t="s">
        <v>497</v>
      </c>
      <c r="G39" s="159" t="s">
        <v>497</v>
      </c>
      <c r="H39" s="77">
        <v>3.75</v>
      </c>
      <c r="I39" s="77">
        <f t="shared" si="2"/>
        <v>-0.5</v>
      </c>
    </row>
    <row r="40" spans="1:9" ht="12.75">
      <c r="A40" s="432">
        <v>39792</v>
      </c>
      <c r="B40" s="79">
        <v>2</v>
      </c>
      <c r="C40" s="80">
        <f t="shared" si="0"/>
        <v>-0.75</v>
      </c>
      <c r="D40" s="80">
        <v>2.5</v>
      </c>
      <c r="E40" s="80">
        <f t="shared" si="4"/>
        <v>-0.75</v>
      </c>
      <c r="F40" s="160" t="s">
        <v>497</v>
      </c>
      <c r="G40" s="160" t="s">
        <v>497</v>
      </c>
      <c r="H40" s="80">
        <v>3</v>
      </c>
      <c r="I40" s="80">
        <f t="shared" si="2"/>
        <v>-0.75</v>
      </c>
    </row>
    <row r="41" spans="1:9" ht="12.75">
      <c r="A41" s="149">
        <v>39834</v>
      </c>
      <c r="B41" s="76">
        <v>1</v>
      </c>
      <c r="C41" s="77">
        <f t="shared" si="0"/>
        <v>-1</v>
      </c>
      <c r="D41" s="77">
        <v>2</v>
      </c>
      <c r="E41" s="77">
        <f t="shared" si="4"/>
        <v>-0.5</v>
      </c>
      <c r="F41" s="159" t="s">
        <v>497</v>
      </c>
      <c r="G41" s="159" t="s">
        <v>497</v>
      </c>
      <c r="H41" s="77">
        <v>3</v>
      </c>
      <c r="I41" s="77">
        <f t="shared" si="2"/>
        <v>0</v>
      </c>
    </row>
    <row r="42" spans="1:9" ht="12.75">
      <c r="A42" s="149">
        <v>39883</v>
      </c>
      <c r="B42" s="77">
        <v>0.5</v>
      </c>
      <c r="C42" s="77">
        <f t="shared" si="0"/>
        <v>-0.5</v>
      </c>
      <c r="D42" s="77">
        <v>1.5</v>
      </c>
      <c r="E42" s="77">
        <f t="shared" si="4"/>
        <v>-0.5</v>
      </c>
      <c r="F42" s="159" t="s">
        <v>497</v>
      </c>
      <c r="G42" s="159" t="s">
        <v>497</v>
      </c>
      <c r="H42" s="77">
        <v>2.5</v>
      </c>
      <c r="I42" s="77">
        <f t="shared" si="2"/>
        <v>-0.5</v>
      </c>
    </row>
    <row r="43" spans="1:9" ht="12.75">
      <c r="A43" s="149">
        <v>39911</v>
      </c>
      <c r="B43" s="77">
        <v>0.25</v>
      </c>
      <c r="C43" s="77">
        <f t="shared" si="0"/>
        <v>-0.25</v>
      </c>
      <c r="D43" s="77">
        <v>1.25</v>
      </c>
      <c r="E43" s="77">
        <f t="shared" si="4"/>
        <v>-0.25</v>
      </c>
      <c r="F43" s="159" t="s">
        <v>497</v>
      </c>
      <c r="G43" s="159" t="s">
        <v>497</v>
      </c>
      <c r="H43" s="77">
        <v>2.25</v>
      </c>
      <c r="I43" s="77">
        <f t="shared" si="2"/>
        <v>-0.25</v>
      </c>
    </row>
    <row r="44" spans="1:9" ht="12.75">
      <c r="A44" s="149">
        <v>39946</v>
      </c>
      <c r="B44" s="77">
        <v>0.25</v>
      </c>
      <c r="C44" s="77">
        <f>B44-B43</f>
        <v>0</v>
      </c>
      <c r="D44" s="77">
        <v>1</v>
      </c>
      <c r="E44" s="77">
        <f t="shared" si="4"/>
        <v>-0.25</v>
      </c>
      <c r="F44" s="159" t="s">
        <v>497</v>
      </c>
      <c r="G44" s="159" t="s">
        <v>497</v>
      </c>
      <c r="H44" s="77">
        <v>1.75</v>
      </c>
      <c r="I44" s="77">
        <f>H44-H43</f>
        <v>-0.5</v>
      </c>
    </row>
    <row r="45" spans="1:9" ht="12.75">
      <c r="A45" s="154"/>
      <c r="B45" s="155"/>
      <c r="C45" s="155"/>
      <c r="D45" s="155"/>
      <c r="E45" s="155"/>
      <c r="F45" s="43"/>
      <c r="G45" s="43"/>
      <c r="H45" s="155"/>
      <c r="I45" s="155"/>
    </row>
    <row r="46" spans="1:9" ht="12.75">
      <c r="A46" s="156" t="s">
        <v>433</v>
      </c>
      <c r="B46" s="155"/>
      <c r="C46" s="155"/>
      <c r="D46" s="155"/>
      <c r="E46" s="155"/>
      <c r="F46" s="43"/>
      <c r="G46" s="43"/>
      <c r="H46" s="155"/>
      <c r="I46" s="155"/>
    </row>
    <row r="47" spans="1:9" ht="42" customHeight="1">
      <c r="A47" s="582" t="s">
        <v>396</v>
      </c>
      <c r="B47" s="582"/>
      <c r="C47" s="582"/>
      <c r="D47" s="582"/>
      <c r="E47" s="582"/>
      <c r="F47" s="582"/>
      <c r="G47" s="582"/>
      <c r="H47" s="582"/>
      <c r="I47" s="582"/>
    </row>
    <row r="48" spans="1:9" ht="42" customHeight="1">
      <c r="A48" s="582" t="s">
        <v>99</v>
      </c>
      <c r="B48" s="582"/>
      <c r="C48" s="582"/>
      <c r="D48" s="582"/>
      <c r="E48" s="582"/>
      <c r="F48" s="582"/>
      <c r="G48" s="582"/>
      <c r="H48" s="582"/>
      <c r="I48" s="582"/>
    </row>
    <row r="49" spans="1:9" ht="16.5" customHeight="1">
      <c r="A49" s="582" t="s">
        <v>100</v>
      </c>
      <c r="B49" s="582"/>
      <c r="C49" s="582"/>
      <c r="D49" s="582"/>
      <c r="E49" s="582"/>
      <c r="F49" s="582"/>
      <c r="G49" s="582"/>
      <c r="H49" s="582"/>
      <c r="I49" s="582"/>
    </row>
    <row r="50" spans="1:9" ht="27.75" customHeight="1">
      <c r="A50" s="582" t="s">
        <v>101</v>
      </c>
      <c r="B50" s="582"/>
      <c r="C50" s="582"/>
      <c r="D50" s="582"/>
      <c r="E50" s="582"/>
      <c r="F50" s="582"/>
      <c r="G50" s="582"/>
      <c r="H50" s="582"/>
      <c r="I50" s="582"/>
    </row>
    <row r="51" spans="1:9" ht="63.75" customHeight="1">
      <c r="A51" s="582" t="s">
        <v>397</v>
      </c>
      <c r="B51" s="582"/>
      <c r="C51" s="582"/>
      <c r="D51" s="582"/>
      <c r="E51" s="582"/>
      <c r="F51" s="582"/>
      <c r="G51" s="582"/>
      <c r="H51" s="582"/>
      <c r="I51" s="582"/>
    </row>
  </sheetData>
  <mergeCells count="11">
    <mergeCell ref="C5:C7"/>
    <mergeCell ref="D5:G5"/>
    <mergeCell ref="A49:I49"/>
    <mergeCell ref="A50:I50"/>
    <mergeCell ref="A51:I51"/>
    <mergeCell ref="H5:H7"/>
    <mergeCell ref="I5:I7"/>
    <mergeCell ref="A47:I47"/>
    <mergeCell ref="A48:I48"/>
    <mergeCell ref="A5:A7"/>
    <mergeCell ref="B5:B7"/>
  </mergeCells>
  <printOptions/>
  <pageMargins left="0.38" right="0.32" top="0.53" bottom="0.46" header="0.5" footer="0.5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"/>
  <sheetViews>
    <sheetView workbookViewId="0" topLeftCell="A163">
      <selection activeCell="C209" sqref="C209"/>
    </sheetView>
  </sheetViews>
  <sheetFormatPr defaultColWidth="9.00390625" defaultRowHeight="14.25" outlineLevelRow="1"/>
  <cols>
    <col min="1" max="1" width="5.125" style="81" customWidth="1"/>
    <col min="2" max="2" width="5.00390625" style="81" customWidth="1"/>
    <col min="3" max="3" width="9.25390625" style="81" customWidth="1"/>
    <col min="4" max="4" width="11.125" style="81" customWidth="1"/>
    <col min="5" max="5" width="11.875" style="81" customWidth="1"/>
    <col min="6" max="6" width="10.00390625" style="81" customWidth="1"/>
    <col min="7" max="7" width="11.875" style="81" customWidth="1"/>
    <col min="8" max="8" width="12.00390625" style="81" customWidth="1"/>
    <col min="9" max="9" width="12.50390625" style="81" customWidth="1"/>
    <col min="10" max="10" width="9.75390625" style="81" customWidth="1"/>
    <col min="11" max="11" width="11.00390625" style="81" customWidth="1"/>
    <col min="12" max="12" width="9.75390625" style="81" customWidth="1"/>
    <col min="13" max="13" width="12.375" style="81" customWidth="1"/>
    <col min="14" max="14" width="11.875" style="81" customWidth="1"/>
    <col min="15" max="16" width="8.875" style="81" customWidth="1"/>
    <col min="17" max="16384" width="9.00390625" style="81" customWidth="1"/>
  </cols>
  <sheetData>
    <row r="1" ht="15">
      <c r="A1" s="87" t="s">
        <v>317</v>
      </c>
    </row>
    <row r="2" ht="15.75">
      <c r="A2" s="53" t="s">
        <v>409</v>
      </c>
    </row>
    <row r="3" ht="15">
      <c r="A3" s="87"/>
    </row>
    <row r="4" ht="14.25">
      <c r="A4" s="195" t="s">
        <v>408</v>
      </c>
    </row>
    <row r="5" ht="14.25">
      <c r="A5" s="83" t="s">
        <v>398</v>
      </c>
    </row>
    <row r="7" spans="1:13" ht="14.25">
      <c r="A7" s="588"/>
      <c r="B7" s="589"/>
      <c r="C7" s="592" t="s">
        <v>102</v>
      </c>
      <c r="D7" s="592"/>
      <c r="E7" s="592"/>
      <c r="F7" s="592"/>
      <c r="G7" s="592"/>
      <c r="H7" s="592"/>
      <c r="I7" s="593" t="s">
        <v>103</v>
      </c>
      <c r="J7" s="592"/>
      <c r="K7" s="592"/>
      <c r="L7" s="594"/>
      <c r="M7" s="596" t="s">
        <v>104</v>
      </c>
    </row>
    <row r="8" spans="1:13" ht="21" customHeight="1">
      <c r="A8" s="588"/>
      <c r="B8" s="589"/>
      <c r="C8" s="597" t="s">
        <v>105</v>
      </c>
      <c r="D8" s="599" t="s">
        <v>106</v>
      </c>
      <c r="E8" s="599"/>
      <c r="F8" s="599"/>
      <c r="G8" s="599" t="s">
        <v>107</v>
      </c>
      <c r="H8" s="600"/>
      <c r="I8" s="601" t="s">
        <v>105</v>
      </c>
      <c r="J8" s="599" t="s">
        <v>106</v>
      </c>
      <c r="K8" s="599"/>
      <c r="L8" s="599"/>
      <c r="M8" s="596"/>
    </row>
    <row r="9" spans="1:13" ht="25.5">
      <c r="A9" s="590"/>
      <c r="B9" s="591"/>
      <c r="C9" s="598"/>
      <c r="D9" s="157" t="s">
        <v>70</v>
      </c>
      <c r="E9" s="157" t="s">
        <v>108</v>
      </c>
      <c r="F9" s="127" t="s">
        <v>48</v>
      </c>
      <c r="G9" s="127" t="s">
        <v>49</v>
      </c>
      <c r="H9" s="130" t="s">
        <v>50</v>
      </c>
      <c r="I9" s="572"/>
      <c r="J9" s="127" t="s">
        <v>70</v>
      </c>
      <c r="K9" s="127" t="s">
        <v>108</v>
      </c>
      <c r="L9" s="127" t="s">
        <v>48</v>
      </c>
      <c r="M9" s="596"/>
    </row>
    <row r="10" spans="1:13" s="116" customFormat="1" ht="14.25">
      <c r="A10" s="347"/>
      <c r="B10" s="163"/>
      <c r="C10" s="162">
        <v>1</v>
      </c>
      <c r="D10" s="162">
        <v>2</v>
      </c>
      <c r="E10" s="162">
        <v>3</v>
      </c>
      <c r="F10" s="162">
        <v>4</v>
      </c>
      <c r="G10" s="162">
        <v>5</v>
      </c>
      <c r="H10" s="162">
        <v>6</v>
      </c>
      <c r="I10" s="162">
        <v>7</v>
      </c>
      <c r="J10" s="162">
        <v>8</v>
      </c>
      <c r="K10" s="162">
        <v>9</v>
      </c>
      <c r="L10" s="162">
        <v>10</v>
      </c>
      <c r="M10" s="162">
        <v>11</v>
      </c>
    </row>
    <row r="11" spans="1:13" ht="14.25" hidden="1" outlineLevel="1">
      <c r="A11" s="43">
        <v>2005</v>
      </c>
      <c r="B11" s="75" t="s">
        <v>52</v>
      </c>
      <c r="C11" s="77">
        <v>0.6131920092110673</v>
      </c>
      <c r="D11" s="77">
        <v>2.392408253661521</v>
      </c>
      <c r="E11" s="77">
        <v>2.6392212780892863</v>
      </c>
      <c r="F11" s="77">
        <v>1.91266597054563</v>
      </c>
      <c r="G11" s="77">
        <v>1.7451552052199366</v>
      </c>
      <c r="H11" s="77">
        <v>1.1345359677543492</v>
      </c>
      <c r="I11" s="77">
        <v>1.607298488520794</v>
      </c>
      <c r="J11" s="77">
        <v>3.681223039541571</v>
      </c>
      <c r="K11" s="77">
        <v>2.110356138706654</v>
      </c>
      <c r="L11" s="77">
        <v>3</v>
      </c>
      <c r="M11" s="77">
        <v>4.187029591932191</v>
      </c>
    </row>
    <row r="12" spans="1:13" ht="14.25" hidden="1" outlineLevel="1">
      <c r="A12" s="43">
        <v>2005</v>
      </c>
      <c r="B12" s="75" t="s">
        <v>53</v>
      </c>
      <c r="C12" s="77">
        <v>0.573381129972501</v>
      </c>
      <c r="D12" s="77">
        <v>1.8193456892551012</v>
      </c>
      <c r="E12" s="77">
        <v>2.166556121920704</v>
      </c>
      <c r="F12" s="77">
        <v>2.2114773178838694</v>
      </c>
      <c r="G12" s="77">
        <v>1.4534272813861684</v>
      </c>
      <c r="H12" s="77">
        <v>1.0278478003760136</v>
      </c>
      <c r="I12" s="77">
        <v>0.9959347253369514</v>
      </c>
      <c r="J12" s="77">
        <v>2.3405945180104104</v>
      </c>
      <c r="K12" s="77">
        <v>1.65</v>
      </c>
      <c r="L12" s="77">
        <v>1.4051311329170382</v>
      </c>
      <c r="M12" s="77">
        <v>2.3926991344116546</v>
      </c>
    </row>
    <row r="13" spans="1:13" ht="14.25" hidden="1" outlineLevel="1">
      <c r="A13" s="43">
        <v>2005</v>
      </c>
      <c r="B13" s="75" t="s">
        <v>54</v>
      </c>
      <c r="C13" s="77">
        <v>0.4423414393907799</v>
      </c>
      <c r="D13" s="77">
        <v>1.7112520407909009</v>
      </c>
      <c r="E13" s="77">
        <v>1.1577257430997874</v>
      </c>
      <c r="F13" s="77">
        <v>2.1391128310005483</v>
      </c>
      <c r="G13" s="77">
        <v>1.1033392006167249</v>
      </c>
      <c r="H13" s="77">
        <v>0.9093716632739771</v>
      </c>
      <c r="I13" s="77">
        <v>0.7590138449598475</v>
      </c>
      <c r="J13" s="77">
        <v>2.3365764102572637</v>
      </c>
      <c r="K13" s="77">
        <v>1.2430691386457853</v>
      </c>
      <c r="L13" s="159" t="s">
        <v>86</v>
      </c>
      <c r="M13" s="77">
        <v>2.8525087794432546</v>
      </c>
    </row>
    <row r="14" spans="1:13" ht="14.25" hidden="1" outlineLevel="1">
      <c r="A14" s="43">
        <v>2005</v>
      </c>
      <c r="B14" s="75" t="s">
        <v>56</v>
      </c>
      <c r="C14" s="77">
        <v>0.4310755903745799</v>
      </c>
      <c r="D14" s="77">
        <v>1.6898635902636188</v>
      </c>
      <c r="E14" s="77">
        <v>1.0284790734966593</v>
      </c>
      <c r="F14" s="77">
        <v>2.0836118454428294</v>
      </c>
      <c r="G14" s="77">
        <v>1.0694478983017728</v>
      </c>
      <c r="H14" s="77">
        <v>0.9419766663864995</v>
      </c>
      <c r="I14" s="77">
        <v>0.716906808432402</v>
      </c>
      <c r="J14" s="77">
        <v>2.484301189725498</v>
      </c>
      <c r="K14" s="77">
        <v>1.618332539299119</v>
      </c>
      <c r="L14" s="77">
        <v>0.7</v>
      </c>
      <c r="M14" s="77">
        <v>2.8654386154337876</v>
      </c>
    </row>
    <row r="15" spans="1:13" ht="14.25" hidden="1" outlineLevel="1">
      <c r="A15" s="43">
        <v>2005</v>
      </c>
      <c r="B15" s="75" t="s">
        <v>57</v>
      </c>
      <c r="C15" s="77">
        <v>0.427258894510649</v>
      </c>
      <c r="D15" s="77">
        <v>1.9445673986859047</v>
      </c>
      <c r="E15" s="77">
        <v>1.5870050798722044</v>
      </c>
      <c r="F15" s="77">
        <v>2.3258312039068816</v>
      </c>
      <c r="G15" s="77">
        <v>0.9675627572766202</v>
      </c>
      <c r="H15" s="77">
        <v>0.9028084445581082</v>
      </c>
      <c r="I15" s="77">
        <v>0.7585017048252701</v>
      </c>
      <c r="J15" s="77">
        <v>2.602413355673116</v>
      </c>
      <c r="K15" s="77">
        <v>1.9418423989923457</v>
      </c>
      <c r="L15" s="77">
        <v>2.379787517742699</v>
      </c>
      <c r="M15" s="77">
        <v>2.8002</v>
      </c>
    </row>
    <row r="16" spans="1:13" ht="14.25" hidden="1" outlineLevel="1">
      <c r="A16" s="43">
        <v>2005</v>
      </c>
      <c r="B16" s="75" t="s">
        <v>58</v>
      </c>
      <c r="C16" s="77">
        <v>0.4303217299607911</v>
      </c>
      <c r="D16" s="77">
        <v>2.020529195879656</v>
      </c>
      <c r="E16" s="77">
        <v>1.5397527631578949</v>
      </c>
      <c r="F16" s="77">
        <v>2.0464015910250786</v>
      </c>
      <c r="G16" s="77">
        <v>0.9500759454629019</v>
      </c>
      <c r="H16" s="77">
        <v>0.9350299118318393</v>
      </c>
      <c r="I16" s="77">
        <v>0.8902867131867339</v>
      </c>
      <c r="J16" s="77">
        <v>2.5737391298824805</v>
      </c>
      <c r="K16" s="159" t="s">
        <v>86</v>
      </c>
      <c r="L16" s="77">
        <v>1.4055404671374254</v>
      </c>
      <c r="M16" s="77">
        <v>2.8</v>
      </c>
    </row>
    <row r="17" spans="1:13" ht="14.25" hidden="1" outlineLevel="1">
      <c r="A17" s="43">
        <v>2005</v>
      </c>
      <c r="B17" s="75" t="s">
        <v>60</v>
      </c>
      <c r="C17" s="77">
        <v>0.42021685162924927</v>
      </c>
      <c r="D17" s="77">
        <v>1.9474505823791681</v>
      </c>
      <c r="E17" s="77">
        <v>1.5333718397997496</v>
      </c>
      <c r="F17" s="77">
        <v>2.1364860831708317</v>
      </c>
      <c r="G17" s="77">
        <v>0.9224228090190599</v>
      </c>
      <c r="H17" s="77">
        <v>0.964506148808896</v>
      </c>
      <c r="I17" s="77">
        <v>0.6928723445738362</v>
      </c>
      <c r="J17" s="77">
        <v>2.4280744294318772</v>
      </c>
      <c r="K17" s="159" t="s">
        <v>86</v>
      </c>
      <c r="L17" s="77">
        <v>1.8212718482707329</v>
      </c>
      <c r="M17" s="77">
        <v>2.7989</v>
      </c>
    </row>
    <row r="18" spans="1:13" ht="14.25" hidden="1" outlineLevel="1">
      <c r="A18" s="43">
        <v>2005</v>
      </c>
      <c r="B18" s="75" t="s">
        <v>61</v>
      </c>
      <c r="C18" s="77">
        <v>0.4259707758825257</v>
      </c>
      <c r="D18" s="77">
        <v>2.004100675479956</v>
      </c>
      <c r="E18" s="77">
        <v>1.5172542743538768</v>
      </c>
      <c r="F18" s="77">
        <v>2.135764082462446</v>
      </c>
      <c r="G18" s="77">
        <v>0.9277322944341998</v>
      </c>
      <c r="H18" s="77">
        <v>0.9850106386457231</v>
      </c>
      <c r="I18" s="77">
        <v>0.7090546556517001</v>
      </c>
      <c r="J18" s="77">
        <v>2.5296728334475422</v>
      </c>
      <c r="K18" s="159" t="s">
        <v>86</v>
      </c>
      <c r="L18" s="77">
        <v>1.7105405405405407</v>
      </c>
      <c r="M18" s="159" t="s">
        <v>86</v>
      </c>
    </row>
    <row r="19" spans="1:13" ht="14.25" hidden="1" outlineLevel="1">
      <c r="A19" s="43">
        <v>2005</v>
      </c>
      <c r="B19" s="75" t="s">
        <v>369</v>
      </c>
      <c r="C19" s="77">
        <v>0.41794866267546665</v>
      </c>
      <c r="D19" s="77">
        <v>1.9962044964412935</v>
      </c>
      <c r="E19" s="77">
        <v>1.5393050080775443</v>
      </c>
      <c r="F19" s="77">
        <v>2.0759282052282177</v>
      </c>
      <c r="G19" s="77">
        <v>0.9255145896813464</v>
      </c>
      <c r="H19" s="77">
        <v>1.0134555516058343</v>
      </c>
      <c r="I19" s="77">
        <v>0.7171144885489407</v>
      </c>
      <c r="J19" s="77">
        <v>2.463545368463683</v>
      </c>
      <c r="K19" s="77">
        <v>1.4</v>
      </c>
      <c r="L19" s="77">
        <v>2</v>
      </c>
      <c r="M19" s="159" t="s">
        <v>86</v>
      </c>
    </row>
    <row r="20" spans="1:13" ht="14.25" hidden="1" outlineLevel="1">
      <c r="A20" s="43">
        <v>2005</v>
      </c>
      <c r="B20" s="75" t="s">
        <v>64</v>
      </c>
      <c r="C20" s="77">
        <v>0.4205068485431872</v>
      </c>
      <c r="D20" s="77">
        <v>1.92727645643617</v>
      </c>
      <c r="E20" s="77">
        <v>1.73644389993146</v>
      </c>
      <c r="F20" s="77">
        <v>1.5455476827231363</v>
      </c>
      <c r="G20" s="77">
        <v>0.9324226076729132</v>
      </c>
      <c r="H20" s="77">
        <v>1.0376179747120269</v>
      </c>
      <c r="I20" s="77">
        <v>0.8146931183029659</v>
      </c>
      <c r="J20" s="77">
        <v>2.496696783406154</v>
      </c>
      <c r="K20" s="159" t="s">
        <v>86</v>
      </c>
      <c r="L20" s="77">
        <v>1.3509274447949529</v>
      </c>
      <c r="M20" s="159" t="s">
        <v>86</v>
      </c>
    </row>
    <row r="21" spans="1:13" ht="14.25" hidden="1" outlineLevel="1">
      <c r="A21" s="43">
        <v>2005</v>
      </c>
      <c r="B21" s="75" t="s">
        <v>65</v>
      </c>
      <c r="C21" s="77">
        <v>0.41818011788768855</v>
      </c>
      <c r="D21" s="77">
        <v>1.913681133149702</v>
      </c>
      <c r="E21" s="77">
        <v>1.6999610049539986</v>
      </c>
      <c r="F21" s="77">
        <v>1.259504536022145</v>
      </c>
      <c r="G21" s="77">
        <v>0.9335621380574556</v>
      </c>
      <c r="H21" s="77">
        <v>1.0608339814135361</v>
      </c>
      <c r="I21" s="77">
        <v>0.8109193776984157</v>
      </c>
      <c r="J21" s="77">
        <v>2.5692715358618377</v>
      </c>
      <c r="K21" s="159" t="s">
        <v>86</v>
      </c>
      <c r="L21" s="77">
        <v>1.5664546703860196</v>
      </c>
      <c r="M21" s="159" t="s">
        <v>86</v>
      </c>
    </row>
    <row r="22" spans="1:13" s="116" customFormat="1" ht="14.25" collapsed="1">
      <c r="A22" s="43">
        <v>2005</v>
      </c>
      <c r="B22" s="75" t="s">
        <v>66</v>
      </c>
      <c r="C22" s="77">
        <v>0.4098589389936256</v>
      </c>
      <c r="D22" s="77">
        <v>1.9037634765668219</v>
      </c>
      <c r="E22" s="159" t="s">
        <v>86</v>
      </c>
      <c r="F22" s="77">
        <v>1.7900460591406575</v>
      </c>
      <c r="G22" s="77">
        <v>0.9581976363464723</v>
      </c>
      <c r="H22" s="77">
        <v>1.10005215887831</v>
      </c>
      <c r="I22" s="77">
        <v>0.6430071191740763</v>
      </c>
      <c r="J22" s="77">
        <v>2.553196298833522</v>
      </c>
      <c r="K22" s="159" t="s">
        <v>86</v>
      </c>
      <c r="L22" s="77">
        <v>0.6585726378218089</v>
      </c>
      <c r="M22" s="159" t="s">
        <v>86</v>
      </c>
    </row>
    <row r="23" spans="1:13" ht="14.25" hidden="1" outlineLevel="1">
      <c r="A23" s="43">
        <v>2006</v>
      </c>
      <c r="B23" s="75" t="s">
        <v>52</v>
      </c>
      <c r="C23" s="77">
        <v>0.5396823857547884</v>
      </c>
      <c r="D23" s="77">
        <v>1.8272651525289112</v>
      </c>
      <c r="E23" s="77">
        <v>2.0779277793696274</v>
      </c>
      <c r="F23" s="77">
        <v>0.9637379596261215</v>
      </c>
      <c r="G23" s="77">
        <v>0.9627732453721188</v>
      </c>
      <c r="H23" s="77">
        <v>1.1289260254845284</v>
      </c>
      <c r="I23" s="77">
        <v>1.2336685674538737</v>
      </c>
      <c r="J23" s="77">
        <v>2.728416927282756</v>
      </c>
      <c r="K23" s="77">
        <v>2.05</v>
      </c>
      <c r="L23" s="77">
        <v>2.06113708316593</v>
      </c>
      <c r="M23" s="77">
        <v>2.91</v>
      </c>
    </row>
    <row r="24" spans="1:13" ht="14.25" hidden="1" outlineLevel="1">
      <c r="A24" s="43">
        <v>2006</v>
      </c>
      <c r="B24" s="75" t="s">
        <v>53</v>
      </c>
      <c r="C24" s="77">
        <v>0.380600872607494</v>
      </c>
      <c r="D24" s="77">
        <v>1.792266241777798</v>
      </c>
      <c r="E24" s="77">
        <v>2.3313641600498207</v>
      </c>
      <c r="F24" s="77">
        <v>0.8696898610400986</v>
      </c>
      <c r="G24" s="77">
        <v>0.9641312478014322</v>
      </c>
      <c r="H24" s="77">
        <v>1.1719549752949345</v>
      </c>
      <c r="I24" s="77">
        <v>0.6994653404246608</v>
      </c>
      <c r="J24" s="77">
        <v>2.582958572727273</v>
      </c>
      <c r="K24" s="159" t="s">
        <v>86</v>
      </c>
      <c r="L24" s="77">
        <v>1.3803222877893782</v>
      </c>
      <c r="M24" s="77">
        <v>2.91</v>
      </c>
    </row>
    <row r="25" spans="1:13" ht="14.25" hidden="1" outlineLevel="1">
      <c r="A25" s="43">
        <v>2006</v>
      </c>
      <c r="B25" s="75" t="s">
        <v>54</v>
      </c>
      <c r="C25" s="77">
        <v>0.4409939161814129</v>
      </c>
      <c r="D25" s="77">
        <v>2.017699229546874</v>
      </c>
      <c r="E25" s="77">
        <v>2.286961553985873</v>
      </c>
      <c r="F25" s="77">
        <v>1.810012563259557</v>
      </c>
      <c r="G25" s="77">
        <v>1.0398189917531395</v>
      </c>
      <c r="H25" s="77">
        <v>1.2190969137009016</v>
      </c>
      <c r="I25" s="77">
        <v>0.8683500135112087</v>
      </c>
      <c r="J25" s="77">
        <v>3.1566468162404</v>
      </c>
      <c r="K25" s="77">
        <v>3.8669000000000002</v>
      </c>
      <c r="L25" s="77">
        <v>3.8274633410990817</v>
      </c>
      <c r="M25" s="77">
        <v>3.41</v>
      </c>
    </row>
    <row r="26" spans="1:13" ht="14.25" hidden="1" outlineLevel="1">
      <c r="A26" s="43">
        <v>2006</v>
      </c>
      <c r="B26" s="75" t="s">
        <v>56</v>
      </c>
      <c r="C26" s="77">
        <v>0.42385857903135693</v>
      </c>
      <c r="D26" s="77">
        <v>2.1825582425237062</v>
      </c>
      <c r="E26" s="77">
        <v>2.3993408528694813</v>
      </c>
      <c r="F26" s="77">
        <v>1.6090787126101838</v>
      </c>
      <c r="G26" s="77">
        <v>1.0475816973252365</v>
      </c>
      <c r="H26" s="77">
        <v>1.2513555916901158</v>
      </c>
      <c r="I26" s="77">
        <v>0.9491597301637192</v>
      </c>
      <c r="J26" s="77">
        <v>3.1589391984990365</v>
      </c>
      <c r="K26" s="77">
        <v>1.6329092024539875</v>
      </c>
      <c r="L26" s="77">
        <v>0.9423</v>
      </c>
      <c r="M26" s="77">
        <v>3.41</v>
      </c>
    </row>
    <row r="27" spans="1:13" ht="14.25" hidden="1" outlineLevel="1">
      <c r="A27" s="43">
        <v>2006</v>
      </c>
      <c r="B27" s="75" t="s">
        <v>57</v>
      </c>
      <c r="C27" s="77">
        <v>0.45050041434376803</v>
      </c>
      <c r="D27" s="77">
        <v>2.567222952478494</v>
      </c>
      <c r="E27" s="77">
        <v>2.030110796514295</v>
      </c>
      <c r="F27" s="77">
        <v>1.4670085283630003</v>
      </c>
      <c r="G27" s="77">
        <v>1.0579457233044605</v>
      </c>
      <c r="H27" s="77">
        <v>1.2790592842849564</v>
      </c>
      <c r="I27" s="77">
        <v>1.0476347135448705</v>
      </c>
      <c r="J27" s="77">
        <v>3.1507498208156024</v>
      </c>
      <c r="K27" s="77">
        <v>2.446765635738831</v>
      </c>
      <c r="L27" s="77">
        <v>1.4245887864366449</v>
      </c>
      <c r="M27" s="159" t="s">
        <v>86</v>
      </c>
    </row>
    <row r="28" spans="1:13" ht="14.25" hidden="1" outlineLevel="1">
      <c r="A28" s="43">
        <v>2006</v>
      </c>
      <c r="B28" s="75" t="s">
        <v>58</v>
      </c>
      <c r="C28" s="77">
        <v>0.510069708787786</v>
      </c>
      <c r="D28" s="77">
        <v>3.2329433667672682</v>
      </c>
      <c r="E28" s="77">
        <v>3.0557968539694698</v>
      </c>
      <c r="F28" s="77">
        <v>2.354917459077436</v>
      </c>
      <c r="G28" s="77">
        <v>1.0679627322097838</v>
      </c>
      <c r="H28" s="77">
        <v>1.2982624432296617</v>
      </c>
      <c r="I28" s="77">
        <v>1.6210222809771837</v>
      </c>
      <c r="J28" s="77">
        <v>3.949767914379703</v>
      </c>
      <c r="K28" s="77">
        <v>4.049737896019495</v>
      </c>
      <c r="L28" s="77">
        <v>1.5428998763523953</v>
      </c>
      <c r="M28" s="77">
        <v>1.8</v>
      </c>
    </row>
    <row r="29" spans="1:13" ht="14.25" hidden="1" outlineLevel="1">
      <c r="A29" s="43">
        <v>2006</v>
      </c>
      <c r="B29" s="75" t="s">
        <v>60</v>
      </c>
      <c r="C29" s="77">
        <v>0.49783039228987974</v>
      </c>
      <c r="D29" s="77">
        <v>3.196640057012857</v>
      </c>
      <c r="E29" s="77">
        <v>3.4325425725551324</v>
      </c>
      <c r="F29" s="77">
        <v>2.136021749156659</v>
      </c>
      <c r="G29" s="77">
        <v>1.4332877832211859</v>
      </c>
      <c r="H29" s="77">
        <v>1.5909130963410283</v>
      </c>
      <c r="I29" s="77">
        <v>1.096372087918228</v>
      </c>
      <c r="J29" s="77">
        <v>3.657960415843824</v>
      </c>
      <c r="K29" s="77">
        <v>4.907</v>
      </c>
      <c r="L29" s="77">
        <v>3.5235240239250776</v>
      </c>
      <c r="M29" s="159" t="s">
        <v>86</v>
      </c>
    </row>
    <row r="30" spans="1:13" ht="14.25" hidden="1" outlineLevel="1">
      <c r="A30" s="43">
        <v>2006</v>
      </c>
      <c r="B30" s="75" t="s">
        <v>61</v>
      </c>
      <c r="C30" s="77">
        <v>0.5082726434133319</v>
      </c>
      <c r="D30" s="77">
        <v>3.5831159516336877</v>
      </c>
      <c r="E30" s="77">
        <v>3.8886897110391794</v>
      </c>
      <c r="F30" s="77">
        <v>3.8899175638861725</v>
      </c>
      <c r="G30" s="77">
        <v>1.4541732819913893</v>
      </c>
      <c r="H30" s="77">
        <v>1.749392339727525</v>
      </c>
      <c r="I30" s="77">
        <v>1.0514018048183131</v>
      </c>
      <c r="J30" s="77">
        <v>3.899811068546484</v>
      </c>
      <c r="K30" s="159" t="s">
        <v>86</v>
      </c>
      <c r="L30" s="77">
        <v>1.988387969924812</v>
      </c>
      <c r="M30" s="159" t="s">
        <v>86</v>
      </c>
    </row>
    <row r="31" spans="1:13" ht="14.25" hidden="1" outlineLevel="1">
      <c r="A31" s="43">
        <v>2006</v>
      </c>
      <c r="B31" s="75" t="s">
        <v>369</v>
      </c>
      <c r="C31" s="77">
        <v>0.5365497610963142</v>
      </c>
      <c r="D31" s="77">
        <v>3.850281475659268</v>
      </c>
      <c r="E31" s="77">
        <v>3.944726890247064</v>
      </c>
      <c r="F31" s="77">
        <v>3.8615153674800644</v>
      </c>
      <c r="G31" s="77">
        <v>1.4589398842842238</v>
      </c>
      <c r="H31" s="77">
        <v>1.8897471751522121</v>
      </c>
      <c r="I31" s="77">
        <v>1.9845957158297627</v>
      </c>
      <c r="J31" s="77">
        <v>4.406652862643064</v>
      </c>
      <c r="K31" s="77">
        <v>2.5644094782955</v>
      </c>
      <c r="L31" s="77">
        <v>8.402935383567861</v>
      </c>
      <c r="M31" s="159" t="s">
        <v>86</v>
      </c>
    </row>
    <row r="32" spans="1:13" ht="14.25" hidden="1" outlineLevel="1">
      <c r="A32" s="43">
        <v>2006</v>
      </c>
      <c r="B32" s="75" t="s">
        <v>64</v>
      </c>
      <c r="C32" s="77">
        <v>0.5070543797476664</v>
      </c>
      <c r="D32" s="77">
        <v>3.915507853086638</v>
      </c>
      <c r="E32" s="77">
        <v>3.9387574652712356</v>
      </c>
      <c r="F32" s="77">
        <v>4.040190100585517</v>
      </c>
      <c r="G32" s="77">
        <v>1.5221704569084182</v>
      </c>
      <c r="H32" s="77">
        <v>1.9090440357568856</v>
      </c>
      <c r="I32" s="77">
        <v>1.468767769037009</v>
      </c>
      <c r="J32" s="77">
        <v>4.422497415991185</v>
      </c>
      <c r="K32" s="77">
        <v>2.3934524886877826</v>
      </c>
      <c r="L32" s="77">
        <v>1.979053198059109</v>
      </c>
      <c r="M32" s="159" t="s">
        <v>86</v>
      </c>
    </row>
    <row r="33" spans="1:13" ht="14.25" hidden="1" outlineLevel="1">
      <c r="A33" s="43">
        <v>2006</v>
      </c>
      <c r="B33" s="75" t="s">
        <v>65</v>
      </c>
      <c r="C33" s="77">
        <v>0.496000669520225</v>
      </c>
      <c r="D33" s="77">
        <v>3.8273999799903224</v>
      </c>
      <c r="E33" s="77">
        <v>3.993077565995189</v>
      </c>
      <c r="F33" s="77">
        <v>3.7432254371979887</v>
      </c>
      <c r="G33" s="77">
        <v>1.5381768746997109</v>
      </c>
      <c r="H33" s="77">
        <v>1.9334450690041236</v>
      </c>
      <c r="I33" s="77">
        <v>1.3034696868736366</v>
      </c>
      <c r="J33" s="77">
        <v>4.336829963648326</v>
      </c>
      <c r="K33" s="77">
        <v>4.381880977873379</v>
      </c>
      <c r="L33" s="77">
        <v>2.4155964106709784</v>
      </c>
      <c r="M33" s="159" t="s">
        <v>86</v>
      </c>
    </row>
    <row r="34" spans="1:13" s="116" customFormat="1" ht="14.25" collapsed="1">
      <c r="A34" s="43">
        <v>2006</v>
      </c>
      <c r="B34" s="75" t="s">
        <v>66</v>
      </c>
      <c r="C34" s="77">
        <v>0.503467601997288</v>
      </c>
      <c r="D34" s="77">
        <v>3.9196056564477573</v>
      </c>
      <c r="E34" s="77">
        <v>3.9751207010657628</v>
      </c>
      <c r="F34" s="77">
        <v>3.613521866135493</v>
      </c>
      <c r="G34" s="77">
        <v>1.5412505407611061</v>
      </c>
      <c r="H34" s="77">
        <v>1.9669291860206113</v>
      </c>
      <c r="I34" s="77">
        <v>1.3196647562239494</v>
      </c>
      <c r="J34" s="77">
        <v>4.392846515676368</v>
      </c>
      <c r="K34" s="77">
        <v>3.278550601879844</v>
      </c>
      <c r="L34" s="77">
        <v>2.621186896551724</v>
      </c>
      <c r="M34" s="159" t="s">
        <v>86</v>
      </c>
    </row>
    <row r="35" spans="1:13" ht="14.25" hidden="1" outlineLevel="1">
      <c r="A35" s="43">
        <v>2007</v>
      </c>
      <c r="B35" s="75" t="s">
        <v>52</v>
      </c>
      <c r="C35" s="77">
        <v>0.512739336594692</v>
      </c>
      <c r="D35" s="77">
        <v>3.5802414274847894</v>
      </c>
      <c r="E35" s="77">
        <v>3.6701101235434046</v>
      </c>
      <c r="F35" s="77">
        <v>3.3732245682121706</v>
      </c>
      <c r="G35" s="77">
        <v>1.460417635139394</v>
      </c>
      <c r="H35" s="77">
        <v>1.93430808547139</v>
      </c>
      <c r="I35" s="77">
        <v>1.4214097788569473</v>
      </c>
      <c r="J35" s="77">
        <v>3.7311087307785016</v>
      </c>
      <c r="K35" s="77">
        <v>3.228511129431163</v>
      </c>
      <c r="L35" s="77">
        <v>1.9770131016042782</v>
      </c>
      <c r="M35" s="159" t="s">
        <v>86</v>
      </c>
    </row>
    <row r="36" spans="1:13" ht="14.25" hidden="1" outlineLevel="1">
      <c r="A36" s="43">
        <v>2007</v>
      </c>
      <c r="B36" s="75" t="s">
        <v>53</v>
      </c>
      <c r="C36" s="77">
        <v>0.5759034302883175</v>
      </c>
      <c r="D36" s="77">
        <v>3.925494600143924</v>
      </c>
      <c r="E36" s="77">
        <v>3.4767382489938883</v>
      </c>
      <c r="F36" s="77">
        <v>2.2651563981249154</v>
      </c>
      <c r="G36" s="77">
        <v>1.470711319587304</v>
      </c>
      <c r="H36" s="77">
        <v>1.9791939754923096</v>
      </c>
      <c r="I36" s="77">
        <v>1.9380694759258992</v>
      </c>
      <c r="J36" s="77">
        <v>4.516984613996276</v>
      </c>
      <c r="K36" s="77">
        <v>2.8441754448083563</v>
      </c>
      <c r="L36" s="77">
        <v>1.3192263599853962</v>
      </c>
      <c r="M36" s="159" t="s">
        <v>86</v>
      </c>
    </row>
    <row r="37" spans="1:13" ht="14.25" hidden="1" outlineLevel="1">
      <c r="A37" s="43">
        <v>2007</v>
      </c>
      <c r="B37" s="75" t="s">
        <v>54</v>
      </c>
      <c r="C37" s="77">
        <v>0.5393212305935426</v>
      </c>
      <c r="D37" s="77">
        <v>3.17207775884563</v>
      </c>
      <c r="E37" s="77">
        <v>2.4681993052993545</v>
      </c>
      <c r="F37" s="77">
        <v>3.2369016421718353</v>
      </c>
      <c r="G37" s="77">
        <v>1.462224293597571</v>
      </c>
      <c r="H37" s="77">
        <v>1.9803483470043846</v>
      </c>
      <c r="I37" s="77">
        <v>1.1141717287262323</v>
      </c>
      <c r="J37" s="77">
        <v>3.3552521466100407</v>
      </c>
      <c r="K37" s="77">
        <v>2.65625</v>
      </c>
      <c r="L37" s="77">
        <v>1.495</v>
      </c>
      <c r="M37" s="77">
        <v>1.8</v>
      </c>
    </row>
    <row r="38" spans="1:13" ht="14.25" hidden="1" outlineLevel="1">
      <c r="A38" s="43">
        <v>2007</v>
      </c>
      <c r="B38" s="75" t="s">
        <v>56</v>
      </c>
      <c r="C38" s="77">
        <v>0.5143111957387396</v>
      </c>
      <c r="D38" s="77">
        <v>2.86421734061972</v>
      </c>
      <c r="E38" s="77">
        <v>3.225076827374471</v>
      </c>
      <c r="F38" s="77">
        <v>2.3089832184170813</v>
      </c>
      <c r="G38" s="77">
        <v>1.5607136082204611</v>
      </c>
      <c r="H38" s="77">
        <v>1.966235791285479</v>
      </c>
      <c r="I38" s="77">
        <v>1.0822765276105557</v>
      </c>
      <c r="J38" s="77">
        <v>3.244427173918814</v>
      </c>
      <c r="K38" s="159" t="s">
        <v>86</v>
      </c>
      <c r="L38" s="77">
        <v>2.9976512063765615</v>
      </c>
      <c r="M38" s="159" t="s">
        <v>86</v>
      </c>
    </row>
    <row r="39" spans="1:13" ht="14.25" hidden="1" outlineLevel="1">
      <c r="A39" s="43">
        <v>2007</v>
      </c>
      <c r="B39" s="75" t="s">
        <v>57</v>
      </c>
      <c r="C39" s="77">
        <v>0.541383806407433</v>
      </c>
      <c r="D39" s="77">
        <v>3.2343810078486555</v>
      </c>
      <c r="E39" s="77">
        <v>2.788501549780072</v>
      </c>
      <c r="F39" s="77">
        <v>2.767931035892331</v>
      </c>
      <c r="G39" s="77">
        <v>1.4658611931792598</v>
      </c>
      <c r="H39" s="77">
        <v>1.9861153341301723</v>
      </c>
      <c r="I39" s="77">
        <v>1.1457709989675307</v>
      </c>
      <c r="J39" s="77">
        <v>3.910385943152718</v>
      </c>
      <c r="K39" s="77">
        <v>2</v>
      </c>
      <c r="L39" s="77">
        <v>2.660978493341284</v>
      </c>
      <c r="M39" s="159" t="s">
        <v>86</v>
      </c>
    </row>
    <row r="40" spans="1:13" ht="14.25" hidden="1" outlineLevel="1">
      <c r="A40" s="43">
        <v>2007</v>
      </c>
      <c r="B40" s="75" t="s">
        <v>58</v>
      </c>
      <c r="C40" s="77">
        <v>0.5089546661439343</v>
      </c>
      <c r="D40" s="77">
        <v>3.491474208705481</v>
      </c>
      <c r="E40" s="77">
        <v>3.3407093550562146</v>
      </c>
      <c r="F40" s="77">
        <v>2.239353084391688</v>
      </c>
      <c r="G40" s="77">
        <v>1.2327631517821762</v>
      </c>
      <c r="H40" s="77">
        <v>1.9009805197884904</v>
      </c>
      <c r="I40" s="77">
        <v>2.121420637495431</v>
      </c>
      <c r="J40" s="77">
        <v>4.086823300796453</v>
      </c>
      <c r="K40" s="159" t="s">
        <v>86</v>
      </c>
      <c r="L40" s="77">
        <v>1.9054263157894735</v>
      </c>
      <c r="M40" s="159" t="s">
        <v>86</v>
      </c>
    </row>
    <row r="41" spans="1:13" ht="14.25" hidden="1" outlineLevel="1">
      <c r="A41" s="43">
        <v>2007</v>
      </c>
      <c r="B41" s="75" t="s">
        <v>60</v>
      </c>
      <c r="C41" s="77">
        <v>0.4957031258993764</v>
      </c>
      <c r="D41" s="77">
        <v>3.3285936448403217</v>
      </c>
      <c r="E41" s="77">
        <v>3.5068556739213226</v>
      </c>
      <c r="F41" s="77">
        <v>3.062501864178602</v>
      </c>
      <c r="G41" s="77">
        <v>1.234116232768708</v>
      </c>
      <c r="H41" s="77">
        <v>1.9134104779937884</v>
      </c>
      <c r="I41" s="77">
        <v>1.0107495047414086</v>
      </c>
      <c r="J41" s="77">
        <v>3.9258764643319948</v>
      </c>
      <c r="K41" s="77">
        <v>3.7870290675726688</v>
      </c>
      <c r="L41" s="77">
        <v>2.205760820045558</v>
      </c>
      <c r="M41" s="159" t="s">
        <v>86</v>
      </c>
    </row>
    <row r="42" spans="1:13" ht="14.25" hidden="1" outlineLevel="1">
      <c r="A42" s="43">
        <v>2007</v>
      </c>
      <c r="B42" s="75" t="s">
        <v>61</v>
      </c>
      <c r="C42" s="77">
        <v>0.48460607620040047</v>
      </c>
      <c r="D42" s="77">
        <v>3.336968048144885</v>
      </c>
      <c r="E42" s="77">
        <v>3.507388708498274</v>
      </c>
      <c r="F42" s="77">
        <v>2.811893122519877</v>
      </c>
      <c r="G42" s="77">
        <v>1.2390990284343697</v>
      </c>
      <c r="H42" s="77">
        <v>1.9283883464778377</v>
      </c>
      <c r="I42" s="77">
        <v>1.0120220576900067</v>
      </c>
      <c r="J42" s="77">
        <v>3.873436760029956</v>
      </c>
      <c r="K42" s="77">
        <v>3.8650212765957446</v>
      </c>
      <c r="L42" s="77">
        <v>2.8089391551071876</v>
      </c>
      <c r="M42" s="77">
        <v>4.15</v>
      </c>
    </row>
    <row r="43" spans="1:13" ht="14.25" hidden="1" outlineLevel="1">
      <c r="A43" s="43">
        <v>2007</v>
      </c>
      <c r="B43" s="75" t="s">
        <v>369</v>
      </c>
      <c r="C43" s="77">
        <v>0.4698487154982546</v>
      </c>
      <c r="D43" s="77">
        <v>3.4479686262096036</v>
      </c>
      <c r="E43" s="77">
        <v>3.4991895320113535</v>
      </c>
      <c r="F43" s="77">
        <v>2.6987050004488964</v>
      </c>
      <c r="G43" s="77">
        <v>1.3275639999097295</v>
      </c>
      <c r="H43" s="77">
        <v>1.9640862392315115</v>
      </c>
      <c r="I43" s="77">
        <v>0.8840010434151254</v>
      </c>
      <c r="J43" s="77">
        <v>3.9250880866698257</v>
      </c>
      <c r="K43" s="77">
        <v>3.4973816568047336</v>
      </c>
      <c r="L43" s="77">
        <v>2.7672154603358425</v>
      </c>
      <c r="M43" s="159" t="s">
        <v>86</v>
      </c>
    </row>
    <row r="44" spans="1:13" ht="14.25" hidden="1" outlineLevel="1">
      <c r="A44" s="43">
        <v>2007</v>
      </c>
      <c r="B44" s="75" t="s">
        <v>64</v>
      </c>
      <c r="C44" s="77">
        <v>0.470049458990716</v>
      </c>
      <c r="D44" s="77">
        <v>3.359165675897519</v>
      </c>
      <c r="E44" s="77">
        <v>3.5710669979373706</v>
      </c>
      <c r="F44" s="77">
        <v>2.5204121446558476</v>
      </c>
      <c r="G44" s="77">
        <v>1.328295422082819</v>
      </c>
      <c r="H44" s="77">
        <v>1.9744406072537641</v>
      </c>
      <c r="I44" s="77">
        <v>0.7620176025893388</v>
      </c>
      <c r="J44" s="77">
        <v>3.866240213459665</v>
      </c>
      <c r="K44" s="77">
        <v>3.599165335463259</v>
      </c>
      <c r="L44" s="77">
        <v>2</v>
      </c>
      <c r="M44" s="159" t="s">
        <v>86</v>
      </c>
    </row>
    <row r="45" spans="1:13" ht="14.25" hidden="1" outlineLevel="1">
      <c r="A45" s="43">
        <v>2007</v>
      </c>
      <c r="B45" s="75" t="s">
        <v>65</v>
      </c>
      <c r="C45" s="77">
        <v>0.443726387727837</v>
      </c>
      <c r="D45" s="77">
        <v>3.388106568158458</v>
      </c>
      <c r="E45" s="77">
        <v>3.7083940976246086</v>
      </c>
      <c r="F45" s="77">
        <v>2.746128674950576</v>
      </c>
      <c r="G45" s="77">
        <v>1.4165626042118784</v>
      </c>
      <c r="H45" s="77">
        <v>1.9982920689669024</v>
      </c>
      <c r="I45" s="77">
        <v>0.8853903868265526</v>
      </c>
      <c r="J45" s="77">
        <v>3.91407563721787</v>
      </c>
      <c r="K45" s="77">
        <v>4.345652618657937</v>
      </c>
      <c r="L45" s="77">
        <v>4.5723077721991</v>
      </c>
      <c r="M45" s="77">
        <v>2.3951</v>
      </c>
    </row>
    <row r="46" spans="1:13" s="116" customFormat="1" ht="14.25" collapsed="1">
      <c r="A46" s="84">
        <v>2007</v>
      </c>
      <c r="B46" s="78" t="s">
        <v>66</v>
      </c>
      <c r="C46" s="80">
        <v>0.4675965546214562</v>
      </c>
      <c r="D46" s="80">
        <v>3.2771201491776796</v>
      </c>
      <c r="E46" s="80">
        <v>3.577217241467043</v>
      </c>
      <c r="F46" s="80">
        <v>2.201312735050256</v>
      </c>
      <c r="G46" s="80">
        <v>1.44</v>
      </c>
      <c r="H46" s="80">
        <v>2.0534470810836547</v>
      </c>
      <c r="I46" s="80">
        <v>0.7821583123829979</v>
      </c>
      <c r="J46" s="80">
        <v>3.5954440244309525</v>
      </c>
      <c r="K46" s="80">
        <v>3.792833607907743</v>
      </c>
      <c r="L46" s="80">
        <v>2.29782547985657</v>
      </c>
      <c r="M46" s="160" t="s">
        <v>86</v>
      </c>
    </row>
    <row r="47" spans="1:13" ht="14.25" hidden="1" outlineLevel="1">
      <c r="A47" s="43">
        <v>2008</v>
      </c>
      <c r="B47" s="75" t="s">
        <v>52</v>
      </c>
      <c r="C47" s="77">
        <v>0.4610577116948565</v>
      </c>
      <c r="D47" s="77">
        <v>3.484954325064678</v>
      </c>
      <c r="E47" s="77">
        <v>3.886884161411636</v>
      </c>
      <c r="F47" s="77">
        <v>2.2208318252136037</v>
      </c>
      <c r="G47" s="77">
        <v>1.44062421335482</v>
      </c>
      <c r="H47" s="77">
        <v>2.1071254583968364</v>
      </c>
      <c r="I47" s="77">
        <v>1.0688890247831693</v>
      </c>
      <c r="J47" s="77">
        <v>3.9131005502848417</v>
      </c>
      <c r="K47" s="77">
        <v>3.6</v>
      </c>
      <c r="L47" s="77">
        <v>1.9998999999999996</v>
      </c>
      <c r="M47" s="159" t="s">
        <v>86</v>
      </c>
    </row>
    <row r="48" spans="1:13" ht="14.25" hidden="1" outlineLevel="1">
      <c r="A48" s="43">
        <v>2008</v>
      </c>
      <c r="B48" s="75" t="s">
        <v>53</v>
      </c>
      <c r="C48" s="77">
        <v>0.4560842953914816</v>
      </c>
      <c r="D48" s="77">
        <v>3.4407829740815115</v>
      </c>
      <c r="E48" s="77">
        <v>3.5751252826996702</v>
      </c>
      <c r="F48" s="77">
        <v>2.2318079158244055</v>
      </c>
      <c r="G48" s="77">
        <v>1.4395668414940694</v>
      </c>
      <c r="H48" s="77">
        <v>2.1245758525172422</v>
      </c>
      <c r="I48" s="77">
        <v>0.8429421119902598</v>
      </c>
      <c r="J48" s="77">
        <v>3.6876419901106</v>
      </c>
      <c r="K48" s="77">
        <v>3</v>
      </c>
      <c r="L48" s="77">
        <v>1.7840058910162002</v>
      </c>
      <c r="M48" s="159" t="s">
        <v>86</v>
      </c>
    </row>
    <row r="49" spans="1:13" ht="14.25" hidden="1" outlineLevel="1" collapsed="1">
      <c r="A49" s="43">
        <v>2008</v>
      </c>
      <c r="B49" s="75" t="s">
        <v>54</v>
      </c>
      <c r="C49" s="77">
        <v>0.47414205162976425</v>
      </c>
      <c r="D49" s="77">
        <v>3.411042231865606</v>
      </c>
      <c r="E49" s="77">
        <v>3.733320553778948</v>
      </c>
      <c r="F49" s="77">
        <v>2.279508529464339</v>
      </c>
      <c r="G49" s="77">
        <v>1.4505232218083481</v>
      </c>
      <c r="H49" s="77">
        <v>2.1355541178050466</v>
      </c>
      <c r="I49" s="77">
        <v>0.8305849092135775</v>
      </c>
      <c r="J49" s="77">
        <v>3.6441318020596496</v>
      </c>
      <c r="K49" s="77">
        <v>1.7001000000000002</v>
      </c>
      <c r="L49" s="77">
        <v>1.3457999999999999</v>
      </c>
      <c r="M49" s="159" t="s">
        <v>86</v>
      </c>
    </row>
    <row r="50" spans="1:13" ht="14.25" hidden="1" outlineLevel="1" collapsed="1">
      <c r="A50" s="43">
        <v>2008</v>
      </c>
      <c r="B50" s="75" t="s">
        <v>56</v>
      </c>
      <c r="C50" s="77">
        <v>0.49186999656686997</v>
      </c>
      <c r="D50" s="77">
        <v>3.4735016679383084</v>
      </c>
      <c r="E50" s="77">
        <v>3.7127088249225664</v>
      </c>
      <c r="F50" s="77">
        <v>0.5376882039930649</v>
      </c>
      <c r="G50" s="77">
        <v>1.4471234108906796</v>
      </c>
      <c r="H50" s="77">
        <v>2.12119355299522</v>
      </c>
      <c r="I50" s="77">
        <v>0.7740786846478658</v>
      </c>
      <c r="J50" s="77">
        <v>3.7764466709926645</v>
      </c>
      <c r="K50" s="77">
        <v>3.0239726256983244</v>
      </c>
      <c r="L50" s="77">
        <v>4.349495810254225</v>
      </c>
      <c r="M50" s="159" t="s">
        <v>86</v>
      </c>
    </row>
    <row r="51" spans="1:13" ht="14.25" hidden="1" outlineLevel="1">
      <c r="A51" s="43">
        <v>2008</v>
      </c>
      <c r="B51" s="75" t="s">
        <v>57</v>
      </c>
      <c r="C51" s="77">
        <v>0.5034715288598471</v>
      </c>
      <c r="D51" s="77">
        <v>3.477628654244351</v>
      </c>
      <c r="E51" s="77">
        <v>3.9770407723690915</v>
      </c>
      <c r="F51" s="77">
        <v>1.1606915951705734</v>
      </c>
      <c r="G51" s="77">
        <v>1.4530772749099288</v>
      </c>
      <c r="H51" s="77">
        <v>2.131522560273113</v>
      </c>
      <c r="I51" s="77">
        <v>0.9210808818035462</v>
      </c>
      <c r="J51" s="77">
        <v>3.8443977508787257</v>
      </c>
      <c r="K51" s="77">
        <v>3.4179512195121955</v>
      </c>
      <c r="L51" s="77">
        <v>1.994323770491803</v>
      </c>
      <c r="M51" s="159" t="s">
        <v>86</v>
      </c>
    </row>
    <row r="52" spans="1:13" ht="14.25" hidden="1" outlineLevel="1">
      <c r="A52" s="43">
        <v>2008</v>
      </c>
      <c r="B52" s="75" t="s">
        <v>58</v>
      </c>
      <c r="C52" s="77">
        <v>0.5269471372322698</v>
      </c>
      <c r="D52" s="77">
        <v>3.5037896613749835</v>
      </c>
      <c r="E52" s="77">
        <v>4.052221474348056</v>
      </c>
      <c r="F52" s="77">
        <v>2.0446847469958906</v>
      </c>
      <c r="G52" s="77">
        <v>1.4496632870331971</v>
      </c>
      <c r="H52" s="77">
        <v>2.14217243876964</v>
      </c>
      <c r="I52" s="77">
        <v>1.4564587683375732</v>
      </c>
      <c r="J52" s="77">
        <v>3.8644789188557733</v>
      </c>
      <c r="K52" s="77">
        <v>4.418468085106383</v>
      </c>
      <c r="L52" s="77">
        <v>4.5915323916469655</v>
      </c>
      <c r="M52" s="159" t="s">
        <v>86</v>
      </c>
    </row>
    <row r="53" spans="1:13" ht="14.25" hidden="1" outlineLevel="1" collapsed="1">
      <c r="A53" s="43">
        <v>2008</v>
      </c>
      <c r="B53" s="75" t="s">
        <v>60</v>
      </c>
      <c r="C53" s="77">
        <v>0.5346605249657466</v>
      </c>
      <c r="D53" s="77">
        <v>3.496149003050438</v>
      </c>
      <c r="E53" s="77">
        <v>4.077700366756968</v>
      </c>
      <c r="F53" s="77">
        <v>2.0209380450711043</v>
      </c>
      <c r="G53" s="77">
        <v>1.451077760594912</v>
      </c>
      <c r="H53" s="77">
        <v>2.1628368559486346</v>
      </c>
      <c r="I53" s="77">
        <v>1.3321879707092488</v>
      </c>
      <c r="J53" s="77">
        <v>3.850552283926573</v>
      </c>
      <c r="K53" s="77">
        <v>3.96539821958457</v>
      </c>
      <c r="L53" s="77">
        <v>4.243821796827921</v>
      </c>
      <c r="M53" s="159" t="s">
        <v>86</v>
      </c>
    </row>
    <row r="54" spans="1:13" ht="14.25" hidden="1" outlineLevel="1" collapsed="1">
      <c r="A54" s="43">
        <v>2008</v>
      </c>
      <c r="B54" s="75" t="s">
        <v>61</v>
      </c>
      <c r="C54" s="77">
        <v>0.5127305881775857</v>
      </c>
      <c r="D54" s="77">
        <v>3.657776713723328</v>
      </c>
      <c r="E54" s="77">
        <v>4.454417334141341</v>
      </c>
      <c r="F54" s="77">
        <v>0.7168423966350271</v>
      </c>
      <c r="G54" s="77">
        <v>2.01</v>
      </c>
      <c r="H54" s="77">
        <v>2.292480005969659</v>
      </c>
      <c r="I54" s="77">
        <v>0.8919782780660871</v>
      </c>
      <c r="J54" s="77">
        <v>3.859345252976962</v>
      </c>
      <c r="K54" s="77">
        <v>4.191160204894285</v>
      </c>
      <c r="L54" s="77">
        <v>1.3745901281085153</v>
      </c>
      <c r="M54" s="159" t="s">
        <v>86</v>
      </c>
    </row>
    <row r="55" spans="1:13" ht="14.25" hidden="1" outlineLevel="1" collapsed="1">
      <c r="A55" s="43">
        <v>2008</v>
      </c>
      <c r="B55" s="75" t="s">
        <v>369</v>
      </c>
      <c r="C55" s="77">
        <v>0.5128982962931758</v>
      </c>
      <c r="D55" s="77">
        <v>3.6105199386327893</v>
      </c>
      <c r="E55" s="77">
        <v>4.46382115505729</v>
      </c>
      <c r="F55" s="77">
        <v>1.2059682121380944</v>
      </c>
      <c r="G55" s="77">
        <v>2.12</v>
      </c>
      <c r="H55" s="77">
        <v>2.5264202305624592</v>
      </c>
      <c r="I55" s="77">
        <v>0.7988165853766391</v>
      </c>
      <c r="J55" s="77">
        <v>3.7568501505586593</v>
      </c>
      <c r="K55" s="77">
        <v>5.1538664192567385</v>
      </c>
      <c r="L55" s="77">
        <v>1.8964055537920088</v>
      </c>
      <c r="M55" s="159" t="s">
        <v>86</v>
      </c>
    </row>
    <row r="56" spans="1:13" ht="14.25" hidden="1" outlineLevel="1" collapsed="1">
      <c r="A56" s="43">
        <v>2008</v>
      </c>
      <c r="B56" s="75" t="s">
        <v>64</v>
      </c>
      <c r="C56" s="77">
        <v>0.5301675375697633</v>
      </c>
      <c r="D56" s="77">
        <v>3.6359424683336576</v>
      </c>
      <c r="E56" s="77">
        <v>3.9937333891609605</v>
      </c>
      <c r="F56" s="77">
        <v>1.203387045645918</v>
      </c>
      <c r="G56" s="77">
        <v>2.1727302040461405</v>
      </c>
      <c r="H56" s="77">
        <v>2.577490156327271</v>
      </c>
      <c r="I56" s="77">
        <v>0.9350682681898184</v>
      </c>
      <c r="J56" s="77">
        <v>3.5822511743984986</v>
      </c>
      <c r="K56" s="77">
        <v>4.016219899474345</v>
      </c>
      <c r="L56" s="77">
        <v>2</v>
      </c>
      <c r="M56" s="159" t="s">
        <v>86</v>
      </c>
    </row>
    <row r="57" spans="1:13" ht="14.25" collapsed="1">
      <c r="A57" s="43">
        <v>2008</v>
      </c>
      <c r="B57" s="75" t="s">
        <v>65</v>
      </c>
      <c r="C57" s="77">
        <v>0.6425908800376577</v>
      </c>
      <c r="D57" s="77">
        <v>3.359788393380813</v>
      </c>
      <c r="E57" s="77">
        <v>3.9584221957099386</v>
      </c>
      <c r="F57" s="77">
        <v>3.345075535105095</v>
      </c>
      <c r="G57" s="77">
        <v>2.18</v>
      </c>
      <c r="H57" s="77">
        <v>2.6592990629166273</v>
      </c>
      <c r="I57" s="77">
        <v>0.79685340912287</v>
      </c>
      <c r="J57" s="77">
        <v>2.9594065488261294</v>
      </c>
      <c r="K57" s="77">
        <v>4.176207007895667</v>
      </c>
      <c r="L57" s="77">
        <v>2.2953712479935797</v>
      </c>
      <c r="M57" s="159" t="s">
        <v>86</v>
      </c>
    </row>
    <row r="58" spans="1:13" ht="14.25">
      <c r="A58" s="84">
        <v>2008</v>
      </c>
      <c r="B58" s="78" t="s">
        <v>66</v>
      </c>
      <c r="C58" s="80">
        <v>0.5756597001009438</v>
      </c>
      <c r="D58" s="80">
        <v>3.121562155052134</v>
      </c>
      <c r="E58" s="80">
        <v>4.373497653988591</v>
      </c>
      <c r="F58" s="80">
        <v>2.48792486476108</v>
      </c>
      <c r="G58" s="80">
        <v>1.7</v>
      </c>
      <c r="H58" s="80">
        <v>2.627759563268625</v>
      </c>
      <c r="I58" s="80">
        <v>0.46686734123252555</v>
      </c>
      <c r="J58" s="80">
        <v>2.144707427059789</v>
      </c>
      <c r="K58" s="80">
        <v>4.043012782956058</v>
      </c>
      <c r="L58" s="80">
        <v>2.0392107748819313</v>
      </c>
      <c r="M58" s="160" t="s">
        <v>86</v>
      </c>
    </row>
    <row r="59" spans="1:13" ht="14.25">
      <c r="A59" s="43">
        <v>2009</v>
      </c>
      <c r="B59" s="75" t="s">
        <v>52</v>
      </c>
      <c r="C59" s="524">
        <v>0.5336</v>
      </c>
      <c r="D59" s="524">
        <v>2.0648</v>
      </c>
      <c r="E59" s="524">
        <v>3.689</v>
      </c>
      <c r="F59" s="524">
        <v>3.6106</v>
      </c>
      <c r="G59" s="524">
        <v>1.7282</v>
      </c>
      <c r="H59" s="524">
        <v>2.492</v>
      </c>
      <c r="I59" s="524">
        <v>0.4129</v>
      </c>
      <c r="J59" s="524">
        <v>1.6079</v>
      </c>
      <c r="K59" s="524">
        <v>3.0526</v>
      </c>
      <c r="L59" s="524">
        <v>3.308</v>
      </c>
      <c r="M59" s="159" t="s">
        <v>86</v>
      </c>
    </row>
    <row r="60" spans="1:13" ht="14.25">
      <c r="A60" s="43">
        <v>2009</v>
      </c>
      <c r="B60" s="75" t="s">
        <v>53</v>
      </c>
      <c r="C60" s="524">
        <v>0.492</v>
      </c>
      <c r="D60" s="524">
        <v>1.8868</v>
      </c>
      <c r="E60" s="524">
        <v>3.5668</v>
      </c>
      <c r="F60" s="524">
        <v>3.5247</v>
      </c>
      <c r="G60" s="524">
        <v>1.5048</v>
      </c>
      <c r="H60" s="524">
        <v>2.1035</v>
      </c>
      <c r="I60" s="524">
        <v>0.406</v>
      </c>
      <c r="J60" s="524">
        <v>1.2825</v>
      </c>
      <c r="K60" s="524">
        <v>1.4607</v>
      </c>
      <c r="L60" s="524">
        <v>1.982</v>
      </c>
      <c r="M60" s="385" t="s">
        <v>86</v>
      </c>
    </row>
    <row r="61" spans="1:13" ht="14.25">
      <c r="A61" s="43">
        <v>2009</v>
      </c>
      <c r="B61" s="75" t="s">
        <v>54</v>
      </c>
      <c r="C61" s="524">
        <v>0.4362</v>
      </c>
      <c r="D61" s="524">
        <v>1.521</v>
      </c>
      <c r="E61" s="524">
        <v>2.9334</v>
      </c>
      <c r="F61" s="524">
        <v>3.2249</v>
      </c>
      <c r="G61" s="524">
        <v>1.2991</v>
      </c>
      <c r="H61" s="524">
        <v>1.7661</v>
      </c>
      <c r="I61" s="524">
        <v>0.384</v>
      </c>
      <c r="J61" s="524">
        <v>1.0638</v>
      </c>
      <c r="K61" s="524">
        <v>2.4812</v>
      </c>
      <c r="L61" s="524">
        <v>2.6354</v>
      </c>
      <c r="M61" s="385" t="s">
        <v>86</v>
      </c>
    </row>
    <row r="62" spans="1:13" ht="14.25">
      <c r="A62" s="43">
        <v>2009</v>
      </c>
      <c r="B62" s="75" t="s">
        <v>56</v>
      </c>
      <c r="C62" s="524">
        <v>0.3743</v>
      </c>
      <c r="D62" s="524">
        <v>1.2859</v>
      </c>
      <c r="E62" s="524">
        <v>2.7247</v>
      </c>
      <c r="F62" s="524">
        <v>2.5017</v>
      </c>
      <c r="G62" s="524">
        <v>1.0475</v>
      </c>
      <c r="H62" s="524">
        <v>1.5689</v>
      </c>
      <c r="I62" s="524">
        <v>0.1764</v>
      </c>
      <c r="J62" s="524">
        <v>0.7959</v>
      </c>
      <c r="K62" s="524">
        <v>1.5722</v>
      </c>
      <c r="L62" s="524">
        <v>1.0768</v>
      </c>
      <c r="M62" s="385" t="s">
        <v>86</v>
      </c>
    </row>
    <row r="63" spans="1:13" ht="14.25">
      <c r="A63" s="43">
        <v>2009</v>
      </c>
      <c r="B63" s="75" t="s">
        <v>57</v>
      </c>
      <c r="C63" s="524">
        <v>0.3529</v>
      </c>
      <c r="D63" s="524">
        <v>1.2444</v>
      </c>
      <c r="E63" s="524">
        <v>2.5704</v>
      </c>
      <c r="F63" s="524">
        <v>2.9852</v>
      </c>
      <c r="G63" s="524">
        <v>1.0504</v>
      </c>
      <c r="H63" s="524">
        <v>1.5729</v>
      </c>
      <c r="I63" s="524">
        <v>0.2835</v>
      </c>
      <c r="J63" s="524">
        <v>0.8029</v>
      </c>
      <c r="K63" s="524">
        <v>1.7662</v>
      </c>
      <c r="L63" s="524">
        <v>2.7072</v>
      </c>
      <c r="M63" s="385" t="s">
        <v>86</v>
      </c>
    </row>
    <row r="64" spans="1:13" ht="14.25">
      <c r="A64" s="43">
        <v>2009</v>
      </c>
      <c r="B64" s="75" t="s">
        <v>58</v>
      </c>
      <c r="C64" s="524">
        <v>0.3434</v>
      </c>
      <c r="D64" s="524">
        <v>1.2686</v>
      </c>
      <c r="E64" s="524">
        <v>2.5502</v>
      </c>
      <c r="F64" s="524">
        <v>2.663</v>
      </c>
      <c r="G64" s="524">
        <v>0.9792</v>
      </c>
      <c r="H64" s="524">
        <v>1.5712</v>
      </c>
      <c r="I64" s="524">
        <v>0.1502</v>
      </c>
      <c r="J64" s="524">
        <v>0.7062</v>
      </c>
      <c r="K64" s="524">
        <v>2.3539</v>
      </c>
      <c r="L64" s="524">
        <v>2.5904</v>
      </c>
      <c r="M64" s="385" t="s">
        <v>86</v>
      </c>
    </row>
    <row r="65" spans="1:13" ht="14.25">
      <c r="A65" s="43">
        <v>2009</v>
      </c>
      <c r="B65" s="75" t="s">
        <v>60</v>
      </c>
      <c r="C65" s="524">
        <v>0.3414</v>
      </c>
      <c r="D65" s="524">
        <v>1.1394</v>
      </c>
      <c r="E65" s="524">
        <v>2.4278</v>
      </c>
      <c r="F65" s="524">
        <v>2.3001</v>
      </c>
      <c r="G65" s="524">
        <v>0.8099</v>
      </c>
      <c r="H65" s="524">
        <v>1.5624</v>
      </c>
      <c r="I65" s="524">
        <v>0.1324</v>
      </c>
      <c r="J65" s="524">
        <v>0.5403</v>
      </c>
      <c r="K65" s="524">
        <v>1.0645</v>
      </c>
      <c r="L65" s="524">
        <v>2.5553</v>
      </c>
      <c r="M65" s="385" t="s">
        <v>86</v>
      </c>
    </row>
    <row r="66" spans="1:13" ht="14.25">
      <c r="A66" s="43">
        <v>2009</v>
      </c>
      <c r="B66" s="75" t="s">
        <v>61</v>
      </c>
      <c r="C66" s="524">
        <v>0.3276</v>
      </c>
      <c r="D66" s="524">
        <v>1.2357</v>
      </c>
      <c r="E66" s="524">
        <v>2.4914</v>
      </c>
      <c r="F66" s="524">
        <v>2.5513</v>
      </c>
      <c r="G66" s="524">
        <v>0.6745</v>
      </c>
      <c r="H66" s="524">
        <v>1.5636</v>
      </c>
      <c r="I66" s="524">
        <v>0.1439</v>
      </c>
      <c r="J66" s="524">
        <v>0.4844</v>
      </c>
      <c r="K66" s="524">
        <v>1.0745</v>
      </c>
      <c r="L66" s="524">
        <v>2.3182</v>
      </c>
      <c r="M66" s="385" t="s">
        <v>86</v>
      </c>
    </row>
    <row r="67" spans="1:13" ht="14.25">
      <c r="A67" s="43">
        <v>2009</v>
      </c>
      <c r="B67" s="75" t="s">
        <v>369</v>
      </c>
      <c r="C67" s="524">
        <v>0.3083</v>
      </c>
      <c r="D67" s="524">
        <v>1.3607</v>
      </c>
      <c r="E67" s="524">
        <v>2.7416</v>
      </c>
      <c r="F67" s="524">
        <v>2.9253</v>
      </c>
      <c r="G67" s="524">
        <v>0.6164</v>
      </c>
      <c r="H67" s="524">
        <v>1.5387</v>
      </c>
      <c r="I67" s="524">
        <v>0.1336</v>
      </c>
      <c r="J67" s="524">
        <v>0.5273</v>
      </c>
      <c r="K67" s="524">
        <v>1.0825</v>
      </c>
      <c r="L67" s="524">
        <v>3.0107</v>
      </c>
      <c r="M67" s="385" t="s">
        <v>86</v>
      </c>
    </row>
    <row r="68" spans="1:13" ht="14.25">
      <c r="A68" s="43">
        <v>2009</v>
      </c>
      <c r="B68" s="75" t="s">
        <v>64</v>
      </c>
      <c r="C68" s="524">
        <v>0.3062</v>
      </c>
      <c r="D68" s="524">
        <v>1.3047</v>
      </c>
      <c r="E68" s="524">
        <v>2.6029</v>
      </c>
      <c r="F68" s="524">
        <v>3.1065</v>
      </c>
      <c r="G68" s="524">
        <v>0.5863</v>
      </c>
      <c r="H68" s="524">
        <v>1.5405</v>
      </c>
      <c r="I68" s="524">
        <v>0.1189</v>
      </c>
      <c r="J68" s="524">
        <v>0.4136</v>
      </c>
      <c r="K68" s="524">
        <v>1.6947</v>
      </c>
      <c r="L68" s="524">
        <v>3.0617</v>
      </c>
      <c r="M68" s="385" t="s">
        <v>86</v>
      </c>
    </row>
    <row r="69" spans="1:13" ht="14.25" hidden="1" outlineLevel="1">
      <c r="A69" s="43">
        <v>2009</v>
      </c>
      <c r="B69" s="75" t="s">
        <v>65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1:13" ht="14.25" hidden="1" outlineLevel="1">
      <c r="A70" s="43">
        <v>2009</v>
      </c>
      <c r="B70" s="75" t="s">
        <v>66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14.25" collapsed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1:13" ht="14.25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1:13" ht="14.25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5" ht="14.25">
      <c r="A75" s="195" t="s">
        <v>116</v>
      </c>
    </row>
    <row r="76" ht="14.25">
      <c r="A76" s="83" t="s">
        <v>398</v>
      </c>
    </row>
    <row r="78" spans="1:16" ht="19.5" customHeight="1">
      <c r="A78" s="592"/>
      <c r="B78" s="594"/>
      <c r="C78" s="574" t="s">
        <v>561</v>
      </c>
      <c r="D78" s="598" t="s">
        <v>399</v>
      </c>
      <c r="E78" s="595" t="s">
        <v>71</v>
      </c>
      <c r="F78" s="595"/>
      <c r="G78" s="595"/>
      <c r="H78" s="595"/>
      <c r="I78" s="595" t="s">
        <v>503</v>
      </c>
      <c r="J78" s="595"/>
      <c r="K78" s="595"/>
      <c r="L78" s="595"/>
      <c r="M78" s="595"/>
      <c r="N78" s="595" t="s">
        <v>73</v>
      </c>
      <c r="O78" s="595"/>
      <c r="P78" s="573"/>
    </row>
    <row r="79" spans="1:16" ht="48.75" customHeight="1">
      <c r="A79" s="576"/>
      <c r="B79" s="578"/>
      <c r="C79" s="575"/>
      <c r="D79" s="599"/>
      <c r="E79" s="157" t="s">
        <v>400</v>
      </c>
      <c r="F79" s="157" t="s">
        <v>401</v>
      </c>
      <c r="G79" s="157" t="s">
        <v>402</v>
      </c>
      <c r="H79" s="157" t="s">
        <v>117</v>
      </c>
      <c r="I79" s="157" t="s">
        <v>400</v>
      </c>
      <c r="J79" s="157" t="s">
        <v>401</v>
      </c>
      <c r="K79" s="157" t="s">
        <v>403</v>
      </c>
      <c r="L79" s="157" t="s">
        <v>404</v>
      </c>
      <c r="M79" s="157" t="s">
        <v>117</v>
      </c>
      <c r="N79" s="157" t="s">
        <v>400</v>
      </c>
      <c r="O79" s="157" t="s">
        <v>401</v>
      </c>
      <c r="P79" s="158" t="s">
        <v>402</v>
      </c>
    </row>
    <row r="80" spans="1:16" ht="14.25">
      <c r="A80" s="164"/>
      <c r="B80" s="161"/>
      <c r="C80" s="165">
        <v>1</v>
      </c>
      <c r="D80" s="166">
        <v>2</v>
      </c>
      <c r="E80" s="166">
        <v>3</v>
      </c>
      <c r="F80" s="165">
        <v>4</v>
      </c>
      <c r="G80" s="166">
        <v>5</v>
      </c>
      <c r="H80" s="166">
        <v>6</v>
      </c>
      <c r="I80" s="165">
        <v>7</v>
      </c>
      <c r="J80" s="166">
        <v>8</v>
      </c>
      <c r="K80" s="166">
        <v>9</v>
      </c>
      <c r="L80" s="165">
        <v>10</v>
      </c>
      <c r="M80" s="166">
        <v>11</v>
      </c>
      <c r="N80" s="166">
        <v>12</v>
      </c>
      <c r="O80" s="165">
        <v>13</v>
      </c>
      <c r="P80" s="166">
        <v>14</v>
      </c>
    </row>
    <row r="81" spans="1:16" ht="14.25" hidden="1" outlineLevel="1">
      <c r="A81" s="43">
        <v>2005</v>
      </c>
      <c r="B81" s="75" t="s">
        <v>52</v>
      </c>
      <c r="C81" s="76">
        <v>8.949224855950986</v>
      </c>
      <c r="D81" s="77">
        <v>11.291889750250146</v>
      </c>
      <c r="E81" s="77">
        <v>10.137332318299887</v>
      </c>
      <c r="F81" s="77">
        <v>17.34807698034527</v>
      </c>
      <c r="G81" s="77">
        <v>9.080789236809347</v>
      </c>
      <c r="H81" s="77">
        <v>13.816905730789076</v>
      </c>
      <c r="I81" s="77">
        <v>7.121167498649561</v>
      </c>
      <c r="J81" s="77">
        <v>7.161304558359679</v>
      </c>
      <c r="K81" s="77">
        <v>7.233404970164476</v>
      </c>
      <c r="L81" s="77">
        <v>7.214090812371614</v>
      </c>
      <c r="M81" s="77">
        <v>7.397205159674242</v>
      </c>
      <c r="N81" s="77">
        <v>7.5731528075483325</v>
      </c>
      <c r="O81" s="77">
        <v>11.25576125577918</v>
      </c>
      <c r="P81" s="77">
        <v>7.301749767000633</v>
      </c>
    </row>
    <row r="82" spans="1:16" ht="14.25" hidden="1" outlineLevel="1">
      <c r="A82" s="43">
        <v>2005</v>
      </c>
      <c r="B82" s="75" t="s">
        <v>53</v>
      </c>
      <c r="C82" s="76">
        <v>8.682476254515134</v>
      </c>
      <c r="D82" s="77">
        <v>11.100049505778783</v>
      </c>
      <c r="E82" s="77">
        <v>9.945150920250946</v>
      </c>
      <c r="F82" s="77">
        <v>16.61625041930799</v>
      </c>
      <c r="G82" s="77">
        <v>8.448639660420433</v>
      </c>
      <c r="H82" s="77">
        <v>12.833476412378584</v>
      </c>
      <c r="I82" s="77">
        <v>6.4318216457526</v>
      </c>
      <c r="J82" s="77">
        <v>6.635165925874575</v>
      </c>
      <c r="K82" s="77">
        <v>7.113542380810741</v>
      </c>
      <c r="L82" s="77">
        <v>6.650252116244796</v>
      </c>
      <c r="M82" s="77">
        <v>6.9118331902820636</v>
      </c>
      <c r="N82" s="77">
        <v>6.780366575118106</v>
      </c>
      <c r="O82" s="77">
        <v>11.101479535927524</v>
      </c>
      <c r="P82" s="77">
        <v>7.40936958921949</v>
      </c>
    </row>
    <row r="83" spans="1:16" ht="14.25" hidden="1" outlineLevel="1">
      <c r="A83" s="43">
        <v>2005</v>
      </c>
      <c r="B83" s="75" t="s">
        <v>54</v>
      </c>
      <c r="C83" s="76">
        <v>8.178590292783623</v>
      </c>
      <c r="D83" s="77">
        <v>10.990403286691748</v>
      </c>
      <c r="E83" s="77">
        <v>9.220864366670611</v>
      </c>
      <c r="F83" s="77">
        <v>16.460544607439974</v>
      </c>
      <c r="G83" s="77">
        <v>7.332612574870794</v>
      </c>
      <c r="H83" s="77">
        <v>11.846501053856198</v>
      </c>
      <c r="I83" s="77">
        <v>6.264126163152156</v>
      </c>
      <c r="J83" s="77">
        <v>6.515719120872951</v>
      </c>
      <c r="K83" s="77">
        <v>7.00072433029211</v>
      </c>
      <c r="L83" s="77">
        <v>6.07608104275521</v>
      </c>
      <c r="M83" s="77">
        <v>6.788864536701779</v>
      </c>
      <c r="N83" s="77">
        <v>5.867863507661044</v>
      </c>
      <c r="O83" s="77">
        <v>10.726842574203419</v>
      </c>
      <c r="P83" s="77">
        <v>6.210648665596767</v>
      </c>
    </row>
    <row r="84" spans="1:16" ht="14.25" hidden="1" outlineLevel="1">
      <c r="A84" s="43">
        <v>2005</v>
      </c>
      <c r="B84" s="75" t="s">
        <v>56</v>
      </c>
      <c r="C84" s="76">
        <v>7.891475936043597</v>
      </c>
      <c r="D84" s="77">
        <v>10.799282631371325</v>
      </c>
      <c r="E84" s="77">
        <v>9.160751984323099</v>
      </c>
      <c r="F84" s="77">
        <v>16.234905787441846</v>
      </c>
      <c r="G84" s="77">
        <v>7.383953231470643</v>
      </c>
      <c r="H84" s="77">
        <v>11.738667060589515</v>
      </c>
      <c r="I84" s="77">
        <v>5.8948122821766376</v>
      </c>
      <c r="J84" s="77">
        <v>6.39402135685218</v>
      </c>
      <c r="K84" s="77">
        <v>6.886618400866033</v>
      </c>
      <c r="L84" s="77">
        <v>6.002988749145237</v>
      </c>
      <c r="M84" s="77">
        <v>6.333765725792259</v>
      </c>
      <c r="N84" s="77">
        <v>5.869732695208204</v>
      </c>
      <c r="O84" s="77">
        <v>10.923928204985744</v>
      </c>
      <c r="P84" s="77">
        <v>6.599151486196591</v>
      </c>
    </row>
    <row r="85" spans="1:16" ht="14.25" hidden="1" outlineLevel="1">
      <c r="A85" s="43">
        <v>2005</v>
      </c>
      <c r="B85" s="75" t="s">
        <v>57</v>
      </c>
      <c r="C85" s="76">
        <v>8.09434452193163</v>
      </c>
      <c r="D85" s="77">
        <v>11.05247851448219</v>
      </c>
      <c r="E85" s="77">
        <v>9.178732365816423</v>
      </c>
      <c r="F85" s="77">
        <v>17.211906238315347</v>
      </c>
      <c r="G85" s="77">
        <v>7.207036786163988</v>
      </c>
      <c r="H85" s="77">
        <v>12.519518424930183</v>
      </c>
      <c r="I85" s="77">
        <v>6.045636621010799</v>
      </c>
      <c r="J85" s="77">
        <v>6.790945943574759</v>
      </c>
      <c r="K85" s="77">
        <v>6.4676001165204555</v>
      </c>
      <c r="L85" s="77">
        <v>5.424753930269006</v>
      </c>
      <c r="M85" s="77">
        <v>6.357360494842511</v>
      </c>
      <c r="N85" s="77">
        <v>6.893684266193993</v>
      </c>
      <c r="O85" s="77">
        <v>10.06784881074674</v>
      </c>
      <c r="P85" s="77">
        <v>6.69285749907956</v>
      </c>
    </row>
    <row r="86" spans="1:16" ht="14.25" hidden="1" outlineLevel="1">
      <c r="A86" s="43">
        <v>2005</v>
      </c>
      <c r="B86" s="75" t="s">
        <v>58</v>
      </c>
      <c r="C86" s="76">
        <v>7.235610839471992</v>
      </c>
      <c r="D86" s="77">
        <v>10.95134498632322</v>
      </c>
      <c r="E86" s="77">
        <v>9.500154834179483</v>
      </c>
      <c r="F86" s="77">
        <v>16.033255461765606</v>
      </c>
      <c r="G86" s="77">
        <v>6.60941347176872</v>
      </c>
      <c r="H86" s="77">
        <v>12.271365900225884</v>
      </c>
      <c r="I86" s="77">
        <v>5.618431926973172</v>
      </c>
      <c r="J86" s="77">
        <v>6.348860170623486</v>
      </c>
      <c r="K86" s="77">
        <v>6.413650097330736</v>
      </c>
      <c r="L86" s="77">
        <v>4.689355729868808</v>
      </c>
      <c r="M86" s="77">
        <v>5.993328655909621</v>
      </c>
      <c r="N86" s="77">
        <v>6.996972177240598</v>
      </c>
      <c r="O86" s="77">
        <v>10.084827266306846</v>
      </c>
      <c r="P86" s="77">
        <v>5.808013416121793</v>
      </c>
    </row>
    <row r="87" spans="1:16" ht="14.25" hidden="1" outlineLevel="1">
      <c r="A87" s="43">
        <v>2005</v>
      </c>
      <c r="B87" s="75" t="s">
        <v>60</v>
      </c>
      <c r="C87" s="76">
        <v>7.289666339328454</v>
      </c>
      <c r="D87" s="77">
        <v>10.917904952381486</v>
      </c>
      <c r="E87" s="77">
        <v>9.589529819755139</v>
      </c>
      <c r="F87" s="77">
        <v>14.695133908547758</v>
      </c>
      <c r="G87" s="77">
        <v>6.666320090924028</v>
      </c>
      <c r="H87" s="77">
        <v>11.291107606434844</v>
      </c>
      <c r="I87" s="77">
        <v>5.680280700944366</v>
      </c>
      <c r="J87" s="77">
        <v>6.29109023650713</v>
      </c>
      <c r="K87" s="77">
        <v>6.4233926237055</v>
      </c>
      <c r="L87" s="77">
        <v>4.49527003007468</v>
      </c>
      <c r="M87" s="77">
        <v>6.073643204262043</v>
      </c>
      <c r="N87" s="77">
        <v>7.845681603187375</v>
      </c>
      <c r="O87" s="77">
        <v>9.499935672848427</v>
      </c>
      <c r="P87" s="77">
        <v>7.054702758821351</v>
      </c>
    </row>
    <row r="88" spans="1:16" ht="14.25" hidden="1" outlineLevel="1">
      <c r="A88" s="43">
        <v>2005</v>
      </c>
      <c r="B88" s="75" t="s">
        <v>61</v>
      </c>
      <c r="C88" s="76">
        <v>7.305134369698928</v>
      </c>
      <c r="D88" s="77">
        <v>10.944235532058508</v>
      </c>
      <c r="E88" s="77">
        <v>9.571534724984417</v>
      </c>
      <c r="F88" s="77">
        <v>14.358780778880945</v>
      </c>
      <c r="G88" s="77">
        <v>6.639558672268132</v>
      </c>
      <c r="H88" s="77">
        <v>11.839878927329913</v>
      </c>
      <c r="I88" s="77">
        <v>5.435130568997951</v>
      </c>
      <c r="J88" s="77">
        <v>5.851279030923392</v>
      </c>
      <c r="K88" s="77">
        <v>6.507898401167061</v>
      </c>
      <c r="L88" s="77">
        <v>4.996545131594025</v>
      </c>
      <c r="M88" s="77">
        <v>5.998806490616768</v>
      </c>
      <c r="N88" s="77">
        <v>8.263000249086463</v>
      </c>
      <c r="O88" s="77">
        <v>9.166732353648678</v>
      </c>
      <c r="P88" s="77">
        <v>8.257030061592799</v>
      </c>
    </row>
    <row r="89" spans="1:16" ht="14.25" hidden="1" outlineLevel="1">
      <c r="A89" s="43">
        <v>2005</v>
      </c>
      <c r="B89" s="75" t="s">
        <v>369</v>
      </c>
      <c r="C89" s="76">
        <v>7.410522325031276</v>
      </c>
      <c r="D89" s="77">
        <v>10.831062533726843</v>
      </c>
      <c r="E89" s="77">
        <v>10.886439993978609</v>
      </c>
      <c r="F89" s="77">
        <v>15.306850968370746</v>
      </c>
      <c r="G89" s="77">
        <v>6.324401858079225</v>
      </c>
      <c r="H89" s="77">
        <v>13.341606697616635</v>
      </c>
      <c r="I89" s="77">
        <v>5.324844751651553</v>
      </c>
      <c r="J89" s="77">
        <v>5.557500470914127</v>
      </c>
      <c r="K89" s="77">
        <v>6.44519040720093</v>
      </c>
      <c r="L89" s="77">
        <v>4.849884431075203</v>
      </c>
      <c r="M89" s="77">
        <v>5.8078829982067255</v>
      </c>
      <c r="N89" s="77">
        <v>8.854527399314215</v>
      </c>
      <c r="O89" s="77">
        <v>8.195529435728261</v>
      </c>
      <c r="P89" s="77">
        <v>6.977346025114229</v>
      </c>
    </row>
    <row r="90" spans="1:16" ht="14.25" hidden="1" outlineLevel="1">
      <c r="A90" s="43">
        <v>2005</v>
      </c>
      <c r="B90" s="75" t="s">
        <v>64</v>
      </c>
      <c r="C90" s="76">
        <v>7.455794139859776</v>
      </c>
      <c r="D90" s="77">
        <v>11.036144547773024</v>
      </c>
      <c r="E90" s="77">
        <v>11.761984974632172</v>
      </c>
      <c r="F90" s="77">
        <v>16.19953082246259</v>
      </c>
      <c r="G90" s="77">
        <v>7.289567953576504</v>
      </c>
      <c r="H90" s="77">
        <v>13.89130194903355</v>
      </c>
      <c r="I90" s="77">
        <v>5.123516631037143</v>
      </c>
      <c r="J90" s="77">
        <v>5.608106248142932</v>
      </c>
      <c r="K90" s="77">
        <v>6.593604246401407</v>
      </c>
      <c r="L90" s="77">
        <v>7.943142864075706</v>
      </c>
      <c r="M90" s="77">
        <v>5.6558030582313314</v>
      </c>
      <c r="N90" s="77">
        <v>8.128303297802388</v>
      </c>
      <c r="O90" s="77">
        <v>7.792228356643001</v>
      </c>
      <c r="P90" s="77">
        <v>7.365554680410399</v>
      </c>
    </row>
    <row r="91" spans="1:16" ht="14.25" hidden="1" outlineLevel="1">
      <c r="A91" s="43">
        <v>2005</v>
      </c>
      <c r="B91" s="75" t="s">
        <v>65</v>
      </c>
      <c r="C91" s="76">
        <v>7.344389032748941</v>
      </c>
      <c r="D91" s="77">
        <v>11.003079902946096</v>
      </c>
      <c r="E91" s="77">
        <v>11.530247945282774</v>
      </c>
      <c r="F91" s="77">
        <v>15.756040088071748</v>
      </c>
      <c r="G91" s="77">
        <v>10.243099814160937</v>
      </c>
      <c r="H91" s="77">
        <v>14.738701100430866</v>
      </c>
      <c r="I91" s="77">
        <v>4.980777113267708</v>
      </c>
      <c r="J91" s="77">
        <v>5.641871071240979</v>
      </c>
      <c r="K91" s="77">
        <v>6.431009213882678</v>
      </c>
      <c r="L91" s="77">
        <v>6.543488050216461</v>
      </c>
      <c r="M91" s="77">
        <v>5.5275524287048095</v>
      </c>
      <c r="N91" s="77">
        <v>8.28104903938435</v>
      </c>
      <c r="O91" s="77">
        <v>8.674313469836122</v>
      </c>
      <c r="P91" s="77">
        <v>7.7082796479528035</v>
      </c>
    </row>
    <row r="92" spans="1:16" s="116" customFormat="1" ht="14.25" collapsed="1">
      <c r="A92" s="43">
        <v>2005</v>
      </c>
      <c r="B92" s="75" t="s">
        <v>66</v>
      </c>
      <c r="C92" s="76">
        <v>7.377045135175646</v>
      </c>
      <c r="D92" s="77">
        <v>10.929446253052946</v>
      </c>
      <c r="E92" s="77">
        <v>10.675565600697212</v>
      </c>
      <c r="F92" s="77">
        <v>15.764139248432095</v>
      </c>
      <c r="G92" s="77">
        <v>11.463547874568109</v>
      </c>
      <c r="H92" s="77">
        <v>13.728719029823365</v>
      </c>
      <c r="I92" s="77">
        <v>4.920220412843745</v>
      </c>
      <c r="J92" s="77">
        <v>5.7659620008986066</v>
      </c>
      <c r="K92" s="77">
        <v>6.458964801931056</v>
      </c>
      <c r="L92" s="77">
        <v>7.985620631138232</v>
      </c>
      <c r="M92" s="77">
        <v>5.4731170899666575</v>
      </c>
      <c r="N92" s="77">
        <v>8.493144913268903</v>
      </c>
      <c r="O92" s="77">
        <v>9.750405659673545</v>
      </c>
      <c r="P92" s="77">
        <v>7.403794956788354</v>
      </c>
    </row>
    <row r="93" spans="1:16" ht="14.25" hidden="1" outlineLevel="1">
      <c r="A93" s="43">
        <v>2006</v>
      </c>
      <c r="B93" s="75" t="s">
        <v>52</v>
      </c>
      <c r="C93" s="76">
        <v>7.292010796497187</v>
      </c>
      <c r="D93" s="77">
        <v>11.517051033054713</v>
      </c>
      <c r="E93" s="77">
        <v>10.886410712818698</v>
      </c>
      <c r="F93" s="77">
        <v>15.391939572297115</v>
      </c>
      <c r="G93" s="77">
        <v>12.57161450609686</v>
      </c>
      <c r="H93" s="77">
        <v>13.320652334420815</v>
      </c>
      <c r="I93" s="77">
        <v>5.128434993323078</v>
      </c>
      <c r="J93" s="77">
        <v>5.6070927168094835</v>
      </c>
      <c r="K93" s="77">
        <v>6.72398975609756</v>
      </c>
      <c r="L93" s="77">
        <v>7.749168216253443</v>
      </c>
      <c r="M93" s="77">
        <v>5.632746027177651</v>
      </c>
      <c r="N93" s="77">
        <v>6.123119861124506</v>
      </c>
      <c r="O93" s="77">
        <v>6.5844949988492285</v>
      </c>
      <c r="P93" s="77">
        <v>5.148914741207341</v>
      </c>
    </row>
    <row r="94" spans="1:16" ht="14.25" hidden="1" outlineLevel="1">
      <c r="A94" s="43">
        <v>2006</v>
      </c>
      <c r="B94" s="75" t="s">
        <v>53</v>
      </c>
      <c r="C94" s="76">
        <v>7.037296997159779</v>
      </c>
      <c r="D94" s="77">
        <v>12.61573134068003</v>
      </c>
      <c r="E94" s="77">
        <v>11.21061877783493</v>
      </c>
      <c r="F94" s="77">
        <v>15.550037434688841</v>
      </c>
      <c r="G94" s="77">
        <v>12.683519739864828</v>
      </c>
      <c r="H94" s="77">
        <v>14.717932850381816</v>
      </c>
      <c r="I94" s="77">
        <v>4.88774641478995</v>
      </c>
      <c r="J94" s="77">
        <v>5.596822807395584</v>
      </c>
      <c r="K94" s="77">
        <v>7.066440104785283</v>
      </c>
      <c r="L94" s="77">
        <v>8.090259099505825</v>
      </c>
      <c r="M94" s="77">
        <v>5.624231491736886</v>
      </c>
      <c r="N94" s="77">
        <v>6.0636770331926275</v>
      </c>
      <c r="O94" s="77">
        <v>6.904224805659638</v>
      </c>
      <c r="P94" s="77">
        <v>5.585856529152304</v>
      </c>
    </row>
    <row r="95" spans="1:16" ht="14.25" hidden="1" outlineLevel="1">
      <c r="A95" s="43">
        <v>2006</v>
      </c>
      <c r="B95" s="75" t="s">
        <v>54</v>
      </c>
      <c r="C95" s="76">
        <v>7.132460044045379</v>
      </c>
      <c r="D95" s="77">
        <v>13.000790927821384</v>
      </c>
      <c r="E95" s="77">
        <v>9.952320681437365</v>
      </c>
      <c r="F95" s="77">
        <v>14.836254513411104</v>
      </c>
      <c r="G95" s="77">
        <v>12.280540708355016</v>
      </c>
      <c r="H95" s="77">
        <v>12.616147477047729</v>
      </c>
      <c r="I95" s="77">
        <v>4.9161328500300385</v>
      </c>
      <c r="J95" s="77">
        <v>6.081345880374256</v>
      </c>
      <c r="K95" s="77">
        <v>6.852363271740556</v>
      </c>
      <c r="L95" s="77">
        <v>7.4634412379386745</v>
      </c>
      <c r="M95" s="77">
        <v>5.7380694995231565</v>
      </c>
      <c r="N95" s="77">
        <v>6.285509138650998</v>
      </c>
      <c r="O95" s="77">
        <v>6.497602110278702</v>
      </c>
      <c r="P95" s="77">
        <v>5.3937405914164875</v>
      </c>
    </row>
    <row r="96" spans="1:16" ht="14.25" hidden="1" outlineLevel="1">
      <c r="A96" s="43">
        <v>2006</v>
      </c>
      <c r="B96" s="75" t="s">
        <v>56</v>
      </c>
      <c r="C96" s="76">
        <v>7.307562579556269</v>
      </c>
      <c r="D96" s="77">
        <v>13.019778406407845</v>
      </c>
      <c r="E96" s="77">
        <v>10.295481217974348</v>
      </c>
      <c r="F96" s="77">
        <v>14.487679258411747</v>
      </c>
      <c r="G96" s="77">
        <v>12.138849854639945</v>
      </c>
      <c r="H96" s="77">
        <v>12.251004242712575</v>
      </c>
      <c r="I96" s="77">
        <v>5.13745659090201</v>
      </c>
      <c r="J96" s="77">
        <v>5.474848864366436</v>
      </c>
      <c r="K96" s="77">
        <v>7.1597441344552815</v>
      </c>
      <c r="L96" s="77">
        <v>7.640411749970774</v>
      </c>
      <c r="M96" s="77">
        <v>5.909076762009744</v>
      </c>
      <c r="N96" s="77">
        <v>6.212274744367071</v>
      </c>
      <c r="O96" s="77">
        <v>6.64334433392192</v>
      </c>
      <c r="P96" s="77">
        <v>5.839200128035685</v>
      </c>
    </row>
    <row r="97" spans="1:16" ht="14.25" hidden="1" outlineLevel="1">
      <c r="A97" s="43">
        <v>2006</v>
      </c>
      <c r="B97" s="75" t="s">
        <v>57</v>
      </c>
      <c r="C97" s="76">
        <v>7.501916838653632</v>
      </c>
      <c r="D97" s="77">
        <v>13.069751585313034</v>
      </c>
      <c r="E97" s="77">
        <v>11.808781122830975</v>
      </c>
      <c r="F97" s="77">
        <v>15.014734954247315</v>
      </c>
      <c r="G97" s="77">
        <v>12.425866415008544</v>
      </c>
      <c r="H97" s="77">
        <v>13.45327777601617</v>
      </c>
      <c r="I97" s="77">
        <v>5.334396826986957</v>
      </c>
      <c r="J97" s="77">
        <v>5.699871831988356</v>
      </c>
      <c r="K97" s="77">
        <v>7.053499029443429</v>
      </c>
      <c r="L97" s="77">
        <v>6.804431844099539</v>
      </c>
      <c r="M97" s="77">
        <v>6.024383852407401</v>
      </c>
      <c r="N97" s="77">
        <v>6.40886776073012</v>
      </c>
      <c r="O97" s="77">
        <v>6.351257351555328</v>
      </c>
      <c r="P97" s="77">
        <v>6.499707438936869</v>
      </c>
    </row>
    <row r="98" spans="1:16" ht="14.25" hidden="1" outlineLevel="1">
      <c r="A98" s="43">
        <v>2006</v>
      </c>
      <c r="B98" s="75" t="s">
        <v>58</v>
      </c>
      <c r="C98" s="76">
        <v>7.70988446693749</v>
      </c>
      <c r="D98" s="77">
        <v>13.482852427469005</v>
      </c>
      <c r="E98" s="77">
        <v>12.591546512492657</v>
      </c>
      <c r="F98" s="77">
        <v>15.846343291111411</v>
      </c>
      <c r="G98" s="77">
        <v>12.593284529584306</v>
      </c>
      <c r="H98" s="77">
        <v>14.42362030454812</v>
      </c>
      <c r="I98" s="77">
        <v>5.543141129187367</v>
      </c>
      <c r="J98" s="77">
        <v>5.825225582204899</v>
      </c>
      <c r="K98" s="77">
        <v>7.002708028213719</v>
      </c>
      <c r="L98" s="77">
        <v>5.937329673948866</v>
      </c>
      <c r="M98" s="77">
        <v>6.158711352820791</v>
      </c>
      <c r="N98" s="77">
        <v>6.556845802525345</v>
      </c>
      <c r="O98" s="77">
        <v>6.876968212226505</v>
      </c>
      <c r="P98" s="77">
        <v>6.393494534159595</v>
      </c>
    </row>
    <row r="99" spans="1:16" ht="14.25" hidden="1" outlineLevel="1">
      <c r="A99" s="43">
        <v>2006</v>
      </c>
      <c r="B99" s="75" t="s">
        <v>60</v>
      </c>
      <c r="C99" s="76">
        <v>7.728346876527558</v>
      </c>
      <c r="D99" s="77">
        <v>13.928645917565945</v>
      </c>
      <c r="E99" s="77">
        <v>11.648617000132912</v>
      </c>
      <c r="F99" s="77">
        <v>16.19056907671263</v>
      </c>
      <c r="G99" s="77">
        <v>13.18284246235101</v>
      </c>
      <c r="H99" s="77">
        <v>14.100582854129737</v>
      </c>
      <c r="I99" s="77">
        <v>5.750909604380305</v>
      </c>
      <c r="J99" s="77">
        <v>5.9832396663564005</v>
      </c>
      <c r="K99" s="77">
        <v>6.795598235792055</v>
      </c>
      <c r="L99" s="77">
        <v>7.50287978512929</v>
      </c>
      <c r="M99" s="77">
        <v>6.297027043452587</v>
      </c>
      <c r="N99" s="77">
        <v>7.049232678467199</v>
      </c>
      <c r="O99" s="77">
        <v>6.754341762371713</v>
      </c>
      <c r="P99" s="77">
        <v>6.489138024425154</v>
      </c>
    </row>
    <row r="100" spans="1:16" ht="14.25" hidden="1" outlineLevel="1">
      <c r="A100" s="43">
        <v>2006</v>
      </c>
      <c r="B100" s="75" t="s">
        <v>61</v>
      </c>
      <c r="C100" s="76">
        <v>8.021279517633324</v>
      </c>
      <c r="D100" s="77">
        <v>14.263017346399938</v>
      </c>
      <c r="E100" s="77">
        <v>12.771600455710278</v>
      </c>
      <c r="F100" s="77">
        <v>15.57809177907008</v>
      </c>
      <c r="G100" s="77">
        <v>13.647813963489128</v>
      </c>
      <c r="H100" s="77">
        <v>14.663906013482853</v>
      </c>
      <c r="I100" s="77">
        <v>6.187401961859048</v>
      </c>
      <c r="J100" s="77">
        <v>6.300946777058861</v>
      </c>
      <c r="K100" s="77">
        <v>6.870222684069154</v>
      </c>
      <c r="L100" s="77">
        <v>6.686239972115345</v>
      </c>
      <c r="M100" s="77">
        <v>6.635155350076506</v>
      </c>
      <c r="N100" s="77">
        <v>7.264348110635647</v>
      </c>
      <c r="O100" s="77">
        <v>7.280684644467191</v>
      </c>
      <c r="P100" s="77">
        <v>6.688186633173627</v>
      </c>
    </row>
    <row r="101" spans="1:16" ht="14.25" hidden="1" outlineLevel="1">
      <c r="A101" s="43">
        <v>2006</v>
      </c>
      <c r="B101" s="75" t="s">
        <v>369</v>
      </c>
      <c r="C101" s="76">
        <v>8.450778807224353</v>
      </c>
      <c r="D101" s="77">
        <v>14.317232486800641</v>
      </c>
      <c r="E101" s="77">
        <v>12.162436994202865</v>
      </c>
      <c r="F101" s="77">
        <v>15.614358343802378</v>
      </c>
      <c r="G101" s="77">
        <v>13.562957798771267</v>
      </c>
      <c r="H101" s="77">
        <v>14.777251466889448</v>
      </c>
      <c r="I101" s="77">
        <v>6.302383917043981</v>
      </c>
      <c r="J101" s="77">
        <v>6.401837326845185</v>
      </c>
      <c r="K101" s="77">
        <v>7.102327658918527</v>
      </c>
      <c r="L101" s="77">
        <v>7.108748254459611</v>
      </c>
      <c r="M101" s="77">
        <v>6.9997646720488085</v>
      </c>
      <c r="N101" s="77">
        <v>7.207947842179939</v>
      </c>
      <c r="O101" s="77">
        <v>7.335366812189745</v>
      </c>
      <c r="P101" s="77">
        <v>7.015687970117615</v>
      </c>
    </row>
    <row r="102" spans="1:16" ht="14.25" hidden="1" outlineLevel="1">
      <c r="A102" s="43">
        <v>2006</v>
      </c>
      <c r="B102" s="75" t="s">
        <v>64</v>
      </c>
      <c r="C102" s="76">
        <v>8.394543151332211</v>
      </c>
      <c r="D102" s="77">
        <v>14.360690336096834</v>
      </c>
      <c r="E102" s="77">
        <v>11.517790475071557</v>
      </c>
      <c r="F102" s="77">
        <v>15.248983426140422</v>
      </c>
      <c r="G102" s="77">
        <v>13.199561197620758</v>
      </c>
      <c r="H102" s="77">
        <v>14.313428117693173</v>
      </c>
      <c r="I102" s="77">
        <v>6.3968665937186495</v>
      </c>
      <c r="J102" s="77">
        <v>6.504126769283724</v>
      </c>
      <c r="K102" s="77">
        <v>7.4092808291609265</v>
      </c>
      <c r="L102" s="77">
        <v>6.883802131612064</v>
      </c>
      <c r="M102" s="77">
        <v>7.117775026564576</v>
      </c>
      <c r="N102" s="77">
        <v>7.6006941871166775</v>
      </c>
      <c r="O102" s="77">
        <v>7.755775555232792</v>
      </c>
      <c r="P102" s="77">
        <v>7.59183989152064</v>
      </c>
    </row>
    <row r="103" spans="1:16" ht="14.25" hidden="1" outlineLevel="1">
      <c r="A103" s="43">
        <v>2006</v>
      </c>
      <c r="B103" s="75" t="s">
        <v>65</v>
      </c>
      <c r="C103" s="76">
        <v>8.904437115347868</v>
      </c>
      <c r="D103" s="77">
        <v>14.256556122204023</v>
      </c>
      <c r="E103" s="77">
        <v>12.902435088061589</v>
      </c>
      <c r="F103" s="77">
        <v>15.550607506912163</v>
      </c>
      <c r="G103" s="77">
        <v>14.22717155829217</v>
      </c>
      <c r="H103" s="77">
        <v>15.430579190724792</v>
      </c>
      <c r="I103" s="77">
        <v>6.477836243697685</v>
      </c>
      <c r="J103" s="77">
        <v>6.475889400468716</v>
      </c>
      <c r="K103" s="77">
        <v>7.459736531614209</v>
      </c>
      <c r="L103" s="77">
        <v>7.174678469290901</v>
      </c>
      <c r="M103" s="77">
        <v>7.10348173689555</v>
      </c>
      <c r="N103" s="77">
        <v>7.387867267344849</v>
      </c>
      <c r="O103" s="77">
        <v>7.037394185209188</v>
      </c>
      <c r="P103" s="77">
        <v>6.794688562923335</v>
      </c>
    </row>
    <row r="104" spans="1:16" s="116" customFormat="1" ht="14.25" collapsed="1">
      <c r="A104" s="43">
        <v>2006</v>
      </c>
      <c r="B104" s="75" t="s">
        <v>66</v>
      </c>
      <c r="C104" s="76">
        <v>8.361459904361498</v>
      </c>
      <c r="D104" s="77">
        <v>14.102474569926198</v>
      </c>
      <c r="E104" s="77">
        <v>12.03925437308469</v>
      </c>
      <c r="F104" s="77">
        <v>15.676328911544191</v>
      </c>
      <c r="G104" s="77">
        <v>15.294904829322551</v>
      </c>
      <c r="H104" s="77">
        <v>15.18712954995695</v>
      </c>
      <c r="I104" s="77">
        <v>6.812238556086333</v>
      </c>
      <c r="J104" s="77">
        <v>6.357815281078363</v>
      </c>
      <c r="K104" s="77">
        <v>7.431988730822052</v>
      </c>
      <c r="L104" s="77">
        <v>7.4477409784395245</v>
      </c>
      <c r="M104" s="77">
        <v>7.235768264457558</v>
      </c>
      <c r="N104" s="77">
        <v>7.259289054084113</v>
      </c>
      <c r="O104" s="77">
        <v>7.255876923257624</v>
      </c>
      <c r="P104" s="77">
        <v>6.3902914480737625</v>
      </c>
    </row>
    <row r="105" spans="1:16" ht="14.25" hidden="1" outlineLevel="1">
      <c r="A105" s="43">
        <v>2007</v>
      </c>
      <c r="B105" s="75" t="s">
        <v>52</v>
      </c>
      <c r="C105" s="76">
        <v>8.427104339937248</v>
      </c>
      <c r="D105" s="77">
        <v>14.176850620632894</v>
      </c>
      <c r="E105" s="77">
        <v>11.435335571881382</v>
      </c>
      <c r="F105" s="77">
        <v>15.40159033123032</v>
      </c>
      <c r="G105" s="77">
        <v>15.402886305476736</v>
      </c>
      <c r="H105" s="77">
        <v>14.615210396572678</v>
      </c>
      <c r="I105" s="77">
        <v>6.582406829667057</v>
      </c>
      <c r="J105" s="77">
        <v>6.213985788049294</v>
      </c>
      <c r="K105" s="77">
        <v>7.482825976299103</v>
      </c>
      <c r="L105" s="77">
        <v>7.430962228048136</v>
      </c>
      <c r="M105" s="77">
        <v>6.980526326257399</v>
      </c>
      <c r="N105" s="77">
        <v>7.276730153074533</v>
      </c>
      <c r="O105" s="77">
        <v>7.040691871663273</v>
      </c>
      <c r="P105" s="77">
        <v>6.589390692103686</v>
      </c>
    </row>
    <row r="106" spans="1:16" ht="14.25" hidden="1" outlineLevel="1">
      <c r="A106" s="43">
        <v>2007</v>
      </c>
      <c r="B106" s="75" t="s">
        <v>53</v>
      </c>
      <c r="C106" s="76">
        <v>8.52470828698763</v>
      </c>
      <c r="D106" s="77">
        <v>14.254656125985193</v>
      </c>
      <c r="E106" s="77">
        <v>11.956795940474942</v>
      </c>
      <c r="F106" s="77">
        <v>15.013384374614223</v>
      </c>
      <c r="G106" s="77">
        <v>13.925629191710986</v>
      </c>
      <c r="H106" s="77">
        <v>14.747372739458628</v>
      </c>
      <c r="I106" s="77">
        <v>6.500862526285762</v>
      </c>
      <c r="J106" s="77">
        <v>6.29549163854987</v>
      </c>
      <c r="K106" s="77">
        <v>7.550130187661181</v>
      </c>
      <c r="L106" s="77">
        <v>7.526936113635924</v>
      </c>
      <c r="M106" s="77">
        <v>7.029667759660833</v>
      </c>
      <c r="N106" s="77">
        <v>7.259505459057427</v>
      </c>
      <c r="O106" s="77">
        <v>6.924263592314075</v>
      </c>
      <c r="P106" s="77">
        <v>6.392520659798336</v>
      </c>
    </row>
    <row r="107" spans="1:16" ht="14.25" hidden="1" outlineLevel="1">
      <c r="A107" s="43">
        <v>2007</v>
      </c>
      <c r="B107" s="75" t="s">
        <v>54</v>
      </c>
      <c r="C107" s="76">
        <v>8.662867471576748</v>
      </c>
      <c r="D107" s="77">
        <v>14.15918744381525</v>
      </c>
      <c r="E107" s="77">
        <v>13.610662442154643</v>
      </c>
      <c r="F107" s="77">
        <v>15.206287133259146</v>
      </c>
      <c r="G107" s="77">
        <v>14.492427133729576</v>
      </c>
      <c r="H107" s="77">
        <v>15.80918594059827</v>
      </c>
      <c r="I107" s="77">
        <v>6.433508708263418</v>
      </c>
      <c r="J107" s="77">
        <v>6.152397296659449</v>
      </c>
      <c r="K107" s="77">
        <v>7.410893460798277</v>
      </c>
      <c r="L107" s="77">
        <v>7.4417174408862685</v>
      </c>
      <c r="M107" s="77">
        <v>6.905393294539586</v>
      </c>
      <c r="N107" s="77">
        <v>7.05415136984621</v>
      </c>
      <c r="O107" s="77">
        <v>6.806065981898108</v>
      </c>
      <c r="P107" s="77">
        <v>6.312710259437777</v>
      </c>
    </row>
    <row r="108" spans="1:16" ht="14.25" hidden="1" outlineLevel="1">
      <c r="A108" s="43">
        <v>2007</v>
      </c>
      <c r="B108" s="75" t="s">
        <v>56</v>
      </c>
      <c r="C108" s="76">
        <v>8.209953591493512</v>
      </c>
      <c r="D108" s="77">
        <v>14.01405620502964</v>
      </c>
      <c r="E108" s="77">
        <v>13.416491226162718</v>
      </c>
      <c r="F108" s="77">
        <v>14.767017944507906</v>
      </c>
      <c r="G108" s="77">
        <v>13.406239685686744</v>
      </c>
      <c r="H108" s="77">
        <v>15.378456656488481</v>
      </c>
      <c r="I108" s="77">
        <v>5.988578623154633</v>
      </c>
      <c r="J108" s="77">
        <v>6.053152467330983</v>
      </c>
      <c r="K108" s="77">
        <v>7.582619908414972</v>
      </c>
      <c r="L108" s="77">
        <v>7.81543602901051</v>
      </c>
      <c r="M108" s="77">
        <v>6.687618994248135</v>
      </c>
      <c r="N108" s="77">
        <v>6.960983513079814</v>
      </c>
      <c r="O108" s="77">
        <v>7.045029311911543</v>
      </c>
      <c r="P108" s="77">
        <v>7.277743417323445</v>
      </c>
    </row>
    <row r="109" spans="1:16" ht="14.25" hidden="1" outlineLevel="1">
      <c r="A109" s="43">
        <v>2007</v>
      </c>
      <c r="B109" s="75" t="s">
        <v>57</v>
      </c>
      <c r="C109" s="76">
        <v>7.856967276368379</v>
      </c>
      <c r="D109" s="77">
        <v>14.255943393963706</v>
      </c>
      <c r="E109" s="77">
        <v>11.78816978650603</v>
      </c>
      <c r="F109" s="77">
        <v>14.734400634944443</v>
      </c>
      <c r="G109" s="77">
        <v>13.080516118968205</v>
      </c>
      <c r="H109" s="77">
        <v>14.22803581237576</v>
      </c>
      <c r="I109" s="77">
        <v>5.869628936488505</v>
      </c>
      <c r="J109" s="77">
        <v>5.865919215427814</v>
      </c>
      <c r="K109" s="77">
        <v>7.7482724142819155</v>
      </c>
      <c r="L109" s="77">
        <v>8.00921024217776</v>
      </c>
      <c r="M109" s="77">
        <v>6.621976074026461</v>
      </c>
      <c r="N109" s="77">
        <v>7.324288830230038</v>
      </c>
      <c r="O109" s="77">
        <v>6.495194673136484</v>
      </c>
      <c r="P109" s="77">
        <v>7.2659097616075154</v>
      </c>
    </row>
    <row r="110" spans="1:16" ht="14.25" hidden="1" outlineLevel="1">
      <c r="A110" s="43">
        <v>2007</v>
      </c>
      <c r="B110" s="75" t="s">
        <v>58</v>
      </c>
      <c r="C110" s="76">
        <v>7.6506262901301065</v>
      </c>
      <c r="D110" s="77">
        <v>14.339159020030937</v>
      </c>
      <c r="E110" s="77">
        <v>11.140433296003419</v>
      </c>
      <c r="F110" s="77">
        <v>14.636074027738227</v>
      </c>
      <c r="G110" s="77">
        <v>13.27004066596387</v>
      </c>
      <c r="H110" s="77">
        <v>13.777690055935782</v>
      </c>
      <c r="I110" s="77">
        <v>5.857324134059793</v>
      </c>
      <c r="J110" s="77">
        <v>5.79185659810131</v>
      </c>
      <c r="K110" s="77">
        <v>7.471647046468459</v>
      </c>
      <c r="L110" s="77">
        <v>7.485196010759453</v>
      </c>
      <c r="M110" s="77">
        <v>6.654103335927068</v>
      </c>
      <c r="N110" s="77">
        <v>6.901894125683175</v>
      </c>
      <c r="O110" s="77">
        <v>6.336847372454281</v>
      </c>
      <c r="P110" s="77">
        <v>6.981442088585475</v>
      </c>
    </row>
    <row r="111" spans="1:16" ht="14.25" hidden="1" outlineLevel="1">
      <c r="A111" s="43">
        <v>2007</v>
      </c>
      <c r="B111" s="75" t="s">
        <v>60</v>
      </c>
      <c r="C111" s="76">
        <v>7.734763934570492</v>
      </c>
      <c r="D111" s="77">
        <v>14.32065220479522</v>
      </c>
      <c r="E111" s="77">
        <v>12.760365001079363</v>
      </c>
      <c r="F111" s="77">
        <v>15.074252598740877</v>
      </c>
      <c r="G111" s="77">
        <v>13.437495048852274</v>
      </c>
      <c r="H111" s="77">
        <v>14.660336849537021</v>
      </c>
      <c r="I111" s="77">
        <v>5.9287664971356895</v>
      </c>
      <c r="J111" s="77">
        <v>5.6645285987759</v>
      </c>
      <c r="K111" s="77">
        <v>7.359294079116178</v>
      </c>
      <c r="L111" s="77">
        <v>7.922493228049651</v>
      </c>
      <c r="M111" s="77">
        <v>6.509701592390794</v>
      </c>
      <c r="N111" s="77">
        <v>7.058676341679113</v>
      </c>
      <c r="O111" s="77">
        <v>6.456513944629705</v>
      </c>
      <c r="P111" s="77">
        <v>7.310383497261948</v>
      </c>
    </row>
    <row r="112" spans="1:16" ht="14.25" hidden="1" outlineLevel="1">
      <c r="A112" s="43">
        <v>2007</v>
      </c>
      <c r="B112" s="75" t="s">
        <v>61</v>
      </c>
      <c r="C112" s="76">
        <v>7.712671247704968</v>
      </c>
      <c r="D112" s="77">
        <v>14.35752410228633</v>
      </c>
      <c r="E112" s="77">
        <v>12.998027316476206</v>
      </c>
      <c r="F112" s="77">
        <v>14.601853874350926</v>
      </c>
      <c r="G112" s="77">
        <v>13.418840682565188</v>
      </c>
      <c r="H112" s="77">
        <v>15.111819375317268</v>
      </c>
      <c r="I112" s="77">
        <v>5.906665553806053</v>
      </c>
      <c r="J112" s="77">
        <v>6.00835659084522</v>
      </c>
      <c r="K112" s="77">
        <v>7.586692917199638</v>
      </c>
      <c r="L112" s="77">
        <v>7.9227477421798325</v>
      </c>
      <c r="M112" s="77">
        <v>6.515219589818184</v>
      </c>
      <c r="N112" s="77">
        <v>7.042631173802714</v>
      </c>
      <c r="O112" s="77">
        <v>6.5416331916593835</v>
      </c>
      <c r="P112" s="77">
        <v>7.939115154450542</v>
      </c>
    </row>
    <row r="113" spans="1:16" ht="14.25" hidden="1" outlineLevel="1">
      <c r="A113" s="43">
        <v>2007</v>
      </c>
      <c r="B113" s="75" t="s">
        <v>369</v>
      </c>
      <c r="C113" s="76">
        <v>7.584846038202614</v>
      </c>
      <c r="D113" s="77">
        <v>14.297737532996747</v>
      </c>
      <c r="E113" s="77">
        <v>10.360550501333657</v>
      </c>
      <c r="F113" s="77">
        <v>16.883423919749134</v>
      </c>
      <c r="G113" s="77">
        <v>13.88715943405757</v>
      </c>
      <c r="H113" s="77">
        <v>15.234705058712471</v>
      </c>
      <c r="I113" s="77">
        <v>5.8902625357963165</v>
      </c>
      <c r="J113" s="77">
        <v>5.973190959672624</v>
      </c>
      <c r="K113" s="77">
        <v>7.216768731310263</v>
      </c>
      <c r="L113" s="77">
        <v>7.229082536270514</v>
      </c>
      <c r="M113" s="77">
        <v>6.564807694847477</v>
      </c>
      <c r="N113" s="77">
        <v>6.9802473027744405</v>
      </c>
      <c r="O113" s="77">
        <v>6.678823557638443</v>
      </c>
      <c r="P113" s="77">
        <v>6.730235266910036</v>
      </c>
    </row>
    <row r="114" spans="1:16" ht="14.25" hidden="1" outlineLevel="1">
      <c r="A114" s="43">
        <v>2007</v>
      </c>
      <c r="B114" s="75" t="s">
        <v>64</v>
      </c>
      <c r="C114" s="76">
        <v>7.490898336539267</v>
      </c>
      <c r="D114" s="77">
        <v>14.293115568660888</v>
      </c>
      <c r="E114" s="77">
        <v>10.457966711850037</v>
      </c>
      <c r="F114" s="77">
        <v>16.868708265762226</v>
      </c>
      <c r="G114" s="77">
        <v>14.46556424901131</v>
      </c>
      <c r="H114" s="77">
        <v>15.33322783852354</v>
      </c>
      <c r="I114" s="77">
        <v>5.7937784494185705</v>
      </c>
      <c r="J114" s="77">
        <v>6.093826267829926</v>
      </c>
      <c r="K114" s="77">
        <v>7.211524780969628</v>
      </c>
      <c r="L114" s="77">
        <v>7.1380306364324095</v>
      </c>
      <c r="M114" s="77">
        <v>6.55494994186146</v>
      </c>
      <c r="N114" s="77">
        <v>6.55593105545439</v>
      </c>
      <c r="O114" s="77">
        <v>6.947461679558419</v>
      </c>
      <c r="P114" s="77">
        <v>7.020216559272662</v>
      </c>
    </row>
    <row r="115" spans="1:16" ht="14.25" hidden="1" outlineLevel="1">
      <c r="A115" s="43">
        <v>2007</v>
      </c>
      <c r="B115" s="75" t="s">
        <v>65</v>
      </c>
      <c r="C115" s="76">
        <v>7.731776726136118</v>
      </c>
      <c r="D115" s="77">
        <v>14.228443377088535</v>
      </c>
      <c r="E115" s="77">
        <v>10.380356842351631</v>
      </c>
      <c r="F115" s="77">
        <v>16.525530806699248</v>
      </c>
      <c r="G115" s="77">
        <v>13.3381115092416</v>
      </c>
      <c r="H115" s="77">
        <v>14.817363612987762</v>
      </c>
      <c r="I115" s="77">
        <v>5.844078164111485</v>
      </c>
      <c r="J115" s="77">
        <v>6.1068287513444615</v>
      </c>
      <c r="K115" s="77">
        <v>7.205218596064941</v>
      </c>
      <c r="L115" s="77">
        <v>7.2516954267994125</v>
      </c>
      <c r="M115" s="77">
        <v>6.477940681970068</v>
      </c>
      <c r="N115" s="77">
        <v>6.847391909949527</v>
      </c>
      <c r="O115" s="77">
        <v>7.194941134077483</v>
      </c>
      <c r="P115" s="77">
        <v>6.783892899930639</v>
      </c>
    </row>
    <row r="116" spans="1:16" ht="14.25" collapsed="1">
      <c r="A116" s="84">
        <v>2007</v>
      </c>
      <c r="B116" s="78" t="s">
        <v>66</v>
      </c>
      <c r="C116" s="79">
        <v>7.517592997493093</v>
      </c>
      <c r="D116" s="80">
        <v>14.337497222942847</v>
      </c>
      <c r="E116" s="80">
        <v>10.077484528574647</v>
      </c>
      <c r="F116" s="80">
        <v>16.203285151025423</v>
      </c>
      <c r="G116" s="80">
        <v>14.136151500395071</v>
      </c>
      <c r="H116" s="80">
        <v>14.91147951104221</v>
      </c>
      <c r="I116" s="80">
        <v>5.79529502789695</v>
      </c>
      <c r="J116" s="80">
        <v>6.161705284474078</v>
      </c>
      <c r="K116" s="80">
        <v>7.344937224112738</v>
      </c>
      <c r="L116" s="80">
        <v>7.412156113938486</v>
      </c>
      <c r="M116" s="80">
        <v>6.399901243880373</v>
      </c>
      <c r="N116" s="80">
        <v>6.650396799477136</v>
      </c>
      <c r="O116" s="80">
        <v>6.930619004195855</v>
      </c>
      <c r="P116" s="80">
        <v>6.765637078543446</v>
      </c>
    </row>
    <row r="117" spans="1:16" ht="14.25" hidden="1" outlineLevel="1">
      <c r="A117" s="43">
        <v>2008</v>
      </c>
      <c r="B117" s="75" t="s">
        <v>52</v>
      </c>
      <c r="C117" s="76">
        <v>7.47020213521546</v>
      </c>
      <c r="D117" s="77">
        <v>14.615689854397269</v>
      </c>
      <c r="E117" s="77">
        <v>10.569711649807385</v>
      </c>
      <c r="F117" s="77">
        <v>16.162582244631103</v>
      </c>
      <c r="G117" s="77">
        <v>13.8643</v>
      </c>
      <c r="H117" s="77">
        <v>15.016549740453536</v>
      </c>
      <c r="I117" s="77">
        <v>5.9809683994761205</v>
      </c>
      <c r="J117" s="77">
        <v>6.121522065020976</v>
      </c>
      <c r="K117" s="77">
        <v>8.997609427333662</v>
      </c>
      <c r="L117" s="77">
        <v>8.610667286720258</v>
      </c>
      <c r="M117" s="77">
        <v>6.425745409254851</v>
      </c>
      <c r="N117" s="77">
        <v>6.801746884367511</v>
      </c>
      <c r="O117" s="77">
        <v>7.218045830341171</v>
      </c>
      <c r="P117" s="77">
        <v>7.326529711399711</v>
      </c>
    </row>
    <row r="118" spans="1:16" ht="14.25" hidden="1" outlineLevel="1" collapsed="1">
      <c r="A118" s="43">
        <v>2008</v>
      </c>
      <c r="B118" s="75" t="s">
        <v>53</v>
      </c>
      <c r="C118" s="76">
        <v>7.676403023887338</v>
      </c>
      <c r="D118" s="77">
        <v>14.564199445960767</v>
      </c>
      <c r="E118" s="77">
        <v>10.710428732046758</v>
      </c>
      <c r="F118" s="77">
        <v>15.450560646518829</v>
      </c>
      <c r="G118" s="77">
        <v>14.1355</v>
      </c>
      <c r="H118" s="77">
        <v>14.868583405824753</v>
      </c>
      <c r="I118" s="77">
        <v>5.99433079925812</v>
      </c>
      <c r="J118" s="77">
        <v>6.15964026940878</v>
      </c>
      <c r="K118" s="77">
        <v>8.548854875756803</v>
      </c>
      <c r="L118" s="77">
        <v>8.956253674106298</v>
      </c>
      <c r="M118" s="77">
        <v>6.490787622402371</v>
      </c>
      <c r="N118" s="77">
        <v>6.894594823726511</v>
      </c>
      <c r="O118" s="77">
        <v>6.822504301523394</v>
      </c>
      <c r="P118" s="77">
        <v>6.957224567072249</v>
      </c>
    </row>
    <row r="119" spans="1:16" ht="14.25" hidden="1" outlineLevel="1" collapsed="1">
      <c r="A119" s="43">
        <v>2008</v>
      </c>
      <c r="B119" s="75" t="s">
        <v>54</v>
      </c>
      <c r="C119" s="76">
        <v>7.454281109795709</v>
      </c>
      <c r="D119" s="77">
        <v>14.480890250036246</v>
      </c>
      <c r="E119" s="77">
        <v>10.479520459462266</v>
      </c>
      <c r="F119" s="77">
        <v>15.980326870096574</v>
      </c>
      <c r="G119" s="77">
        <v>14.0058</v>
      </c>
      <c r="H119" s="77">
        <v>14.792879865769807</v>
      </c>
      <c r="I119" s="77">
        <v>5.925357871021031</v>
      </c>
      <c r="J119" s="77">
        <v>6.171165047338481</v>
      </c>
      <c r="K119" s="77">
        <v>8.90497378158943</v>
      </c>
      <c r="L119" s="77">
        <v>8.330383303313774</v>
      </c>
      <c r="M119" s="77">
        <v>6.401460145788071</v>
      </c>
      <c r="N119" s="77">
        <v>6.713129561894583</v>
      </c>
      <c r="O119" s="77">
        <v>6.540948639123523</v>
      </c>
      <c r="P119" s="77">
        <v>6.121718708413491</v>
      </c>
    </row>
    <row r="120" spans="1:16" ht="14.25" hidden="1" outlineLevel="1" collapsed="1">
      <c r="A120" s="43">
        <v>2008</v>
      </c>
      <c r="B120" s="75" t="s">
        <v>56</v>
      </c>
      <c r="C120" s="76">
        <v>7.519352370747441</v>
      </c>
      <c r="D120" s="77">
        <v>14.43480212280555</v>
      </c>
      <c r="E120" s="77">
        <v>10.32353967859656</v>
      </c>
      <c r="F120" s="77">
        <v>15.992654980848345</v>
      </c>
      <c r="G120" s="77">
        <v>13.9513</v>
      </c>
      <c r="H120" s="77">
        <v>14.742701611552922</v>
      </c>
      <c r="I120" s="77">
        <v>5.941295325865946</v>
      </c>
      <c r="J120" s="77">
        <v>6.042417468507429</v>
      </c>
      <c r="K120" s="77">
        <v>8.553010916177362</v>
      </c>
      <c r="L120" s="77">
        <v>8.422780521120766</v>
      </c>
      <c r="M120" s="77">
        <v>6.354600333205552</v>
      </c>
      <c r="N120" s="77">
        <v>6.992208247611638</v>
      </c>
      <c r="O120" s="77">
        <v>6.366529087434675</v>
      </c>
      <c r="P120" s="77">
        <v>7.233393860626636</v>
      </c>
    </row>
    <row r="121" spans="1:16" ht="14.25" hidden="1" outlineLevel="1">
      <c r="A121" s="43">
        <v>2008</v>
      </c>
      <c r="B121" s="75" t="s">
        <v>57</v>
      </c>
      <c r="C121" s="76">
        <v>7.426028488725562</v>
      </c>
      <c r="D121" s="77">
        <v>14.464411923996318</v>
      </c>
      <c r="E121" s="77">
        <v>10.173319331037794</v>
      </c>
      <c r="F121" s="77">
        <v>15.705311899801348</v>
      </c>
      <c r="G121" s="77">
        <v>13.55</v>
      </c>
      <c r="H121" s="77">
        <v>14.07299725224436</v>
      </c>
      <c r="I121" s="77">
        <v>5.977573182766176</v>
      </c>
      <c r="J121" s="77">
        <v>5.978794584975102</v>
      </c>
      <c r="K121" s="77">
        <v>9.270529965218877</v>
      </c>
      <c r="L121" s="77">
        <v>7.780915058580881</v>
      </c>
      <c r="M121" s="77">
        <v>6.463014668458885</v>
      </c>
      <c r="N121" s="77">
        <v>6.906996039834015</v>
      </c>
      <c r="O121" s="77">
        <v>6.2282381427824385</v>
      </c>
      <c r="P121" s="77">
        <v>6.805364377526063</v>
      </c>
    </row>
    <row r="122" spans="1:16" ht="14.25" hidden="1" outlineLevel="1">
      <c r="A122" s="43">
        <v>2008</v>
      </c>
      <c r="B122" s="75" t="s">
        <v>58</v>
      </c>
      <c r="C122" s="76">
        <v>7.388047102955415</v>
      </c>
      <c r="D122" s="77">
        <v>14.426233279390942</v>
      </c>
      <c r="E122" s="77">
        <v>10.147402789757653</v>
      </c>
      <c r="F122" s="77">
        <v>16.322962122813962</v>
      </c>
      <c r="G122" s="77">
        <v>13.8945</v>
      </c>
      <c r="H122" s="77">
        <v>14.358627315935037</v>
      </c>
      <c r="I122" s="77">
        <v>6.028914652515202</v>
      </c>
      <c r="J122" s="77">
        <v>6.014202304166817</v>
      </c>
      <c r="K122" s="77">
        <v>8.683203338628148</v>
      </c>
      <c r="L122" s="77">
        <v>8.994019086742728</v>
      </c>
      <c r="M122" s="77">
        <v>6.503138287919855</v>
      </c>
      <c r="N122" s="77">
        <v>6.840694137637527</v>
      </c>
      <c r="O122" s="77">
        <v>6.334967754084628</v>
      </c>
      <c r="P122" s="77">
        <v>6.858213996142647</v>
      </c>
    </row>
    <row r="123" spans="1:16" ht="14.25" hidden="1" outlineLevel="1" collapsed="1">
      <c r="A123" s="43">
        <v>2008</v>
      </c>
      <c r="B123" s="75" t="s">
        <v>60</v>
      </c>
      <c r="C123" s="76">
        <v>7.571513666749656</v>
      </c>
      <c r="D123" s="77">
        <v>14.400052506318746</v>
      </c>
      <c r="E123" s="77">
        <v>10.091379479609476</v>
      </c>
      <c r="F123" s="77">
        <v>16.300022411431915</v>
      </c>
      <c r="G123" s="77">
        <v>13.8834</v>
      </c>
      <c r="H123" s="77">
        <v>14.320726335881883</v>
      </c>
      <c r="I123" s="77">
        <v>6.1222018579148925</v>
      </c>
      <c r="J123" s="77">
        <v>6.195207900042506</v>
      </c>
      <c r="K123" s="77">
        <v>8.34112777722261</v>
      </c>
      <c r="L123" s="77">
        <v>9.084969011218295</v>
      </c>
      <c r="M123" s="77">
        <v>6.709240366562309</v>
      </c>
      <c r="N123" s="77">
        <v>6.715460515519355</v>
      </c>
      <c r="O123" s="77">
        <v>6.606567116751918</v>
      </c>
      <c r="P123" s="77">
        <v>6.802971728059331</v>
      </c>
    </row>
    <row r="124" spans="1:16" ht="14.25" hidden="1" outlineLevel="1" collapsed="1">
      <c r="A124" s="43">
        <v>2008</v>
      </c>
      <c r="B124" s="75" t="s">
        <v>61</v>
      </c>
      <c r="C124" s="76">
        <v>8.000981302737703</v>
      </c>
      <c r="D124" s="77">
        <v>14.667143856353858</v>
      </c>
      <c r="E124" s="77">
        <v>7.731955740270968</v>
      </c>
      <c r="F124" s="77">
        <v>14.810028238325515</v>
      </c>
      <c r="G124" s="77">
        <v>14.454</v>
      </c>
      <c r="H124" s="77">
        <v>14.959339696480654</v>
      </c>
      <c r="I124" s="77">
        <v>6.265585984252431</v>
      </c>
      <c r="J124" s="77">
        <v>6.442227362002576</v>
      </c>
      <c r="K124" s="77">
        <v>8.659445284779636</v>
      </c>
      <c r="L124" s="77">
        <v>8.960228170121303</v>
      </c>
      <c r="M124" s="77">
        <v>6.884173326102843</v>
      </c>
      <c r="N124" s="77">
        <v>6.81401870517637</v>
      </c>
      <c r="O124" s="77">
        <v>6.924601171189672</v>
      </c>
      <c r="P124" s="77">
        <v>7.190717236252416</v>
      </c>
    </row>
    <row r="125" spans="1:16" ht="14.25" hidden="1" outlineLevel="1" collapsed="1">
      <c r="A125" s="43">
        <v>2008</v>
      </c>
      <c r="B125" s="75" t="s">
        <v>369</v>
      </c>
      <c r="C125" s="76">
        <v>8.008715091955445</v>
      </c>
      <c r="D125" s="77">
        <v>14.650840874824313</v>
      </c>
      <c r="E125" s="77">
        <v>8.114472477395411</v>
      </c>
      <c r="F125" s="77">
        <v>14.854729034608331</v>
      </c>
      <c r="G125" s="77">
        <v>14.2196</v>
      </c>
      <c r="H125" s="77">
        <v>15.044052509658332</v>
      </c>
      <c r="I125" s="77">
        <v>6.226468814905025</v>
      </c>
      <c r="J125" s="77">
        <v>6.307535307354427</v>
      </c>
      <c r="K125" s="77">
        <v>7.6821286762369345</v>
      </c>
      <c r="L125" s="77">
        <v>8.725529876810441</v>
      </c>
      <c r="M125" s="77">
        <v>6.756481801333774</v>
      </c>
      <c r="N125" s="77">
        <v>6.868401536889482</v>
      </c>
      <c r="O125" s="77">
        <v>7.227746953088929</v>
      </c>
      <c r="P125" s="77">
        <v>6.88974376176558</v>
      </c>
    </row>
    <row r="126" spans="1:16" ht="14.25" hidden="1" outlineLevel="1" collapsed="1">
      <c r="A126" s="43">
        <v>2008</v>
      </c>
      <c r="B126" s="75" t="s">
        <v>64</v>
      </c>
      <c r="C126" s="76">
        <v>7.853854814378491</v>
      </c>
      <c r="D126" s="77">
        <v>14.658355394632313</v>
      </c>
      <c r="E126" s="77">
        <v>8.195451267187364</v>
      </c>
      <c r="F126" s="77">
        <v>14.999036706565583</v>
      </c>
      <c r="G126" s="77">
        <v>14.2897</v>
      </c>
      <c r="H126" s="77">
        <v>15.329480590674619</v>
      </c>
      <c r="I126" s="77">
        <v>6.294522118552869</v>
      </c>
      <c r="J126" s="77">
        <v>6.230105125346454</v>
      </c>
      <c r="K126" s="77">
        <v>7.264332266947512</v>
      </c>
      <c r="L126" s="77">
        <v>7.914167111708244</v>
      </c>
      <c r="M126" s="77">
        <v>6.640816380753031</v>
      </c>
      <c r="N126" s="77">
        <v>6.819528211693116</v>
      </c>
      <c r="O126" s="77">
        <v>6.96499988224292</v>
      </c>
      <c r="P126" s="77">
        <v>6.599516904259217</v>
      </c>
    </row>
    <row r="127" spans="1:16" ht="14.25" collapsed="1">
      <c r="A127" s="43">
        <v>2008</v>
      </c>
      <c r="B127" s="75" t="s">
        <v>65</v>
      </c>
      <c r="C127" s="76">
        <v>8.121010873944538</v>
      </c>
      <c r="D127" s="77">
        <v>14.654304806925667</v>
      </c>
      <c r="E127" s="77">
        <v>7.845554041374909</v>
      </c>
      <c r="F127" s="77">
        <v>15.766701814778365</v>
      </c>
      <c r="G127" s="77">
        <v>14.6836</v>
      </c>
      <c r="H127" s="77">
        <v>15.207628312428701</v>
      </c>
      <c r="I127" s="77">
        <v>6.2825715024429405</v>
      </c>
      <c r="J127" s="77">
        <v>6.383637795336616</v>
      </c>
      <c r="K127" s="77">
        <v>7.325323527625666</v>
      </c>
      <c r="L127" s="77">
        <v>8.099117058827188</v>
      </c>
      <c r="M127" s="77">
        <v>6.698810942469104</v>
      </c>
      <c r="N127" s="77">
        <v>6.992946472573098</v>
      </c>
      <c r="O127" s="77">
        <v>7.044603902747345</v>
      </c>
      <c r="P127" s="77">
        <v>6.637465206644426</v>
      </c>
    </row>
    <row r="128" spans="1:16" ht="14.25">
      <c r="A128" s="84">
        <v>2008</v>
      </c>
      <c r="B128" s="78" t="s">
        <v>66</v>
      </c>
      <c r="C128" s="79">
        <v>7.917618252225043</v>
      </c>
      <c r="D128" s="80">
        <v>14.35782956159882</v>
      </c>
      <c r="E128" s="80">
        <v>7.699613138660596</v>
      </c>
      <c r="F128" s="80">
        <v>15.494043400464106</v>
      </c>
      <c r="G128" s="80">
        <v>15.2009</v>
      </c>
      <c r="H128" s="80">
        <v>15.36877232209899</v>
      </c>
      <c r="I128" s="80">
        <v>6.309246450732254</v>
      </c>
      <c r="J128" s="80">
        <v>6.450445649650624</v>
      </c>
      <c r="K128" s="80">
        <v>7.110224738108219</v>
      </c>
      <c r="L128" s="80">
        <v>7.923088103385067</v>
      </c>
      <c r="M128" s="80">
        <v>6.752357960340553</v>
      </c>
      <c r="N128" s="80">
        <v>6.1139402957543485</v>
      </c>
      <c r="O128" s="80">
        <v>7.013289331889938</v>
      </c>
      <c r="P128" s="80">
        <v>6.723941485054186</v>
      </c>
    </row>
    <row r="129" spans="1:16" ht="14.25">
      <c r="A129" s="83">
        <v>2009</v>
      </c>
      <c r="B129" s="75" t="s">
        <v>52</v>
      </c>
      <c r="C129" s="250">
        <v>7.810195412970051</v>
      </c>
      <c r="D129" s="524">
        <v>14.0165</v>
      </c>
      <c r="E129" s="524">
        <v>8.3402</v>
      </c>
      <c r="F129" s="524">
        <v>15.8122</v>
      </c>
      <c r="G129" s="524">
        <v>14.4367</v>
      </c>
      <c r="H129" s="524">
        <v>16.1424</v>
      </c>
      <c r="I129" s="524">
        <v>6.3017</v>
      </c>
      <c r="J129" s="524">
        <v>6.3731</v>
      </c>
      <c r="K129" s="524">
        <v>6.8722</v>
      </c>
      <c r="L129" s="524">
        <v>7.8611</v>
      </c>
      <c r="M129" s="524">
        <v>7.0144</v>
      </c>
      <c r="N129" s="524">
        <v>5.3428</v>
      </c>
      <c r="O129" s="524">
        <v>7.0642</v>
      </c>
      <c r="P129" s="524">
        <v>6.7484</v>
      </c>
    </row>
    <row r="130" spans="1:16" ht="14.25">
      <c r="A130" s="83">
        <v>2009</v>
      </c>
      <c r="B130" s="75" t="s">
        <v>53</v>
      </c>
      <c r="C130" s="250">
        <v>7.693723953801533</v>
      </c>
      <c r="D130" s="524">
        <v>14.1704</v>
      </c>
      <c r="E130" s="524">
        <v>8.4266</v>
      </c>
      <c r="F130" s="524">
        <v>14.573</v>
      </c>
      <c r="G130" s="524">
        <v>13.5628</v>
      </c>
      <c r="H130" s="524">
        <v>15.5247</v>
      </c>
      <c r="I130" s="524">
        <v>5.8459</v>
      </c>
      <c r="J130" s="524">
        <v>6.1509</v>
      </c>
      <c r="K130" s="524">
        <v>6.9376</v>
      </c>
      <c r="L130" s="524">
        <v>7.9601</v>
      </c>
      <c r="M130" s="524">
        <v>6.388</v>
      </c>
      <c r="N130" s="524">
        <v>5.8792</v>
      </c>
      <c r="O130" s="524">
        <v>7.0123</v>
      </c>
      <c r="P130" s="524">
        <v>6.8128</v>
      </c>
    </row>
    <row r="131" spans="1:16" ht="14.25">
      <c r="A131" s="83">
        <v>2009</v>
      </c>
      <c r="B131" s="75" t="s">
        <v>54</v>
      </c>
      <c r="C131" s="250">
        <v>7.749344866865065</v>
      </c>
      <c r="D131" s="524">
        <v>14.2827</v>
      </c>
      <c r="E131" s="524">
        <v>8.5882</v>
      </c>
      <c r="F131" s="524">
        <v>13.9085</v>
      </c>
      <c r="G131" s="524">
        <v>13.4581</v>
      </c>
      <c r="H131" s="524">
        <v>15.3353</v>
      </c>
      <c r="I131" s="524">
        <v>5.7695</v>
      </c>
      <c r="J131" s="524">
        <v>6.1332</v>
      </c>
      <c r="K131" s="524">
        <v>6.9608</v>
      </c>
      <c r="L131" s="524">
        <v>7.9427</v>
      </c>
      <c r="M131" s="524">
        <v>6.1876</v>
      </c>
      <c r="N131" s="524">
        <v>6.0227</v>
      </c>
      <c r="O131" s="524">
        <v>6.9626</v>
      </c>
      <c r="P131" s="524">
        <v>5.7122</v>
      </c>
    </row>
    <row r="132" spans="1:16" ht="14.25">
      <c r="A132" s="83">
        <v>2009</v>
      </c>
      <c r="B132" s="75" t="s">
        <v>56</v>
      </c>
      <c r="C132" s="250">
        <v>8.230370120895843</v>
      </c>
      <c r="D132" s="524">
        <v>14.202</v>
      </c>
      <c r="E132" s="524">
        <v>9.0494</v>
      </c>
      <c r="F132" s="524">
        <v>14.3074</v>
      </c>
      <c r="G132" s="524">
        <v>13.3631</v>
      </c>
      <c r="H132" s="524">
        <v>15.024</v>
      </c>
      <c r="I132" s="524">
        <v>5.7147</v>
      </c>
      <c r="J132" s="524">
        <v>6.2053</v>
      </c>
      <c r="K132" s="524">
        <v>8.3042</v>
      </c>
      <c r="L132" s="524">
        <v>8.1021</v>
      </c>
      <c r="M132" s="524">
        <v>6.3219</v>
      </c>
      <c r="N132" s="524">
        <v>6.1932</v>
      </c>
      <c r="O132" s="524">
        <v>7.0699</v>
      </c>
      <c r="P132" s="524">
        <v>6.7382</v>
      </c>
    </row>
    <row r="133" spans="1:16" ht="14.25">
      <c r="A133" s="83">
        <v>2009</v>
      </c>
      <c r="B133" s="75" t="s">
        <v>57</v>
      </c>
      <c r="C133" s="250">
        <v>7.743512100783132</v>
      </c>
      <c r="D133" s="524">
        <v>14.3384</v>
      </c>
      <c r="E133" s="524">
        <v>8.3117</v>
      </c>
      <c r="F133" s="524">
        <v>14.542</v>
      </c>
      <c r="G133" s="524">
        <v>13.2736</v>
      </c>
      <c r="H133" s="524">
        <v>14.8044</v>
      </c>
      <c r="I133" s="524">
        <v>5.7015</v>
      </c>
      <c r="J133" s="524">
        <v>6.1712</v>
      </c>
      <c r="K133" s="524">
        <v>8.972</v>
      </c>
      <c r="L133" s="524">
        <v>8.6294</v>
      </c>
      <c r="M133" s="524">
        <v>6.3283</v>
      </c>
      <c r="N133" s="524">
        <v>5.0842</v>
      </c>
      <c r="O133" s="524">
        <v>6.8454</v>
      </c>
      <c r="P133" s="524">
        <v>6.002</v>
      </c>
    </row>
    <row r="134" spans="1:16" ht="14.25">
      <c r="A134" s="83">
        <v>2009</v>
      </c>
      <c r="B134" s="75" t="s">
        <v>58</v>
      </c>
      <c r="C134" s="250">
        <v>7.456756868121649</v>
      </c>
      <c r="D134" s="524">
        <v>14.4371</v>
      </c>
      <c r="E134" s="524">
        <v>8.1902</v>
      </c>
      <c r="F134" s="524">
        <v>14.5119</v>
      </c>
      <c r="G134" s="524">
        <v>13.5762</v>
      </c>
      <c r="H134" s="524">
        <v>14.9146</v>
      </c>
      <c r="I134" s="524">
        <v>5.4833</v>
      </c>
      <c r="J134" s="524">
        <v>5.9618</v>
      </c>
      <c r="K134" s="524">
        <v>8.1782</v>
      </c>
      <c r="L134" s="524">
        <v>8.514</v>
      </c>
      <c r="M134" s="524">
        <v>6.0372</v>
      </c>
      <c r="N134" s="524">
        <v>5.9472</v>
      </c>
      <c r="O134" s="524">
        <v>6.6752</v>
      </c>
      <c r="P134" s="524">
        <v>6.1047</v>
      </c>
    </row>
    <row r="135" spans="1:16" ht="14.25">
      <c r="A135" s="83">
        <v>2009</v>
      </c>
      <c r="B135" s="75" t="s">
        <v>60</v>
      </c>
      <c r="C135" s="250">
        <v>7.399619152421115</v>
      </c>
      <c r="D135" s="524">
        <v>14.1746</v>
      </c>
      <c r="E135" s="524">
        <v>7.8853</v>
      </c>
      <c r="F135" s="524">
        <v>14.8387</v>
      </c>
      <c r="G135" s="524">
        <v>14.151</v>
      </c>
      <c r="H135" s="524">
        <v>15.3703</v>
      </c>
      <c r="I135" s="524">
        <v>5.5178</v>
      </c>
      <c r="J135" s="524">
        <v>5.9574</v>
      </c>
      <c r="K135" s="524">
        <v>8.0405</v>
      </c>
      <c r="L135" s="524">
        <v>8.312</v>
      </c>
      <c r="M135" s="524">
        <v>6.0842</v>
      </c>
      <c r="N135" s="524">
        <v>5.317</v>
      </c>
      <c r="O135" s="524">
        <v>6.7969</v>
      </c>
      <c r="P135" s="524">
        <v>6.0861</v>
      </c>
    </row>
    <row r="136" spans="1:16" ht="14.25">
      <c r="A136" s="83">
        <v>2009</v>
      </c>
      <c r="B136" s="75" t="s">
        <v>61</v>
      </c>
      <c r="C136" s="250">
        <v>7.498526955570618</v>
      </c>
      <c r="D136" s="524">
        <v>13.7437</v>
      </c>
      <c r="E136" s="524">
        <v>7.7982</v>
      </c>
      <c r="F136" s="524">
        <v>15.3536</v>
      </c>
      <c r="G136" s="524">
        <v>14.6634</v>
      </c>
      <c r="H136" s="524">
        <v>15.8007</v>
      </c>
      <c r="I136" s="524">
        <v>5.457</v>
      </c>
      <c r="J136" s="524">
        <v>5.9488</v>
      </c>
      <c r="K136" s="524">
        <v>8.2458</v>
      </c>
      <c r="L136" s="524">
        <v>8.4123</v>
      </c>
      <c r="M136" s="524">
        <v>6.0216</v>
      </c>
      <c r="N136" s="524">
        <v>5.8537</v>
      </c>
      <c r="O136" s="524">
        <v>6.7575</v>
      </c>
      <c r="P136" s="524">
        <v>5.8699</v>
      </c>
    </row>
    <row r="137" spans="1:16" ht="14.25">
      <c r="A137" s="83">
        <v>2009</v>
      </c>
      <c r="B137" s="75" t="s">
        <v>369</v>
      </c>
      <c r="C137" s="250">
        <v>7.590166628787378</v>
      </c>
      <c r="D137" s="524">
        <v>13.8305</v>
      </c>
      <c r="E137" s="524">
        <v>8.186</v>
      </c>
      <c r="F137" s="524">
        <v>15.0002</v>
      </c>
      <c r="G137" s="524">
        <v>14.0591</v>
      </c>
      <c r="H137" s="524">
        <v>16.3037</v>
      </c>
      <c r="I137" s="524">
        <v>5.3673</v>
      </c>
      <c r="J137" s="524">
        <v>5.8919</v>
      </c>
      <c r="K137" s="524">
        <v>8.2763</v>
      </c>
      <c r="L137" s="524">
        <v>8.6007</v>
      </c>
      <c r="M137" s="524">
        <v>6.0365</v>
      </c>
      <c r="N137" s="524">
        <v>6.1801</v>
      </c>
      <c r="O137" s="524">
        <v>7.3903</v>
      </c>
      <c r="P137" s="524">
        <v>5.5809</v>
      </c>
    </row>
    <row r="138" spans="1:16" ht="14.25">
      <c r="A138" s="83">
        <v>2009</v>
      </c>
      <c r="B138" s="75" t="s">
        <v>64</v>
      </c>
      <c r="C138" s="250">
        <v>7.808610336174056</v>
      </c>
      <c r="D138" s="524">
        <v>14.3148</v>
      </c>
      <c r="E138" s="524">
        <v>7.9515</v>
      </c>
      <c r="F138" s="524">
        <v>14.9181</v>
      </c>
      <c r="G138" s="524">
        <v>15.0859</v>
      </c>
      <c r="H138" s="524">
        <v>15.9566</v>
      </c>
      <c r="I138" s="524">
        <v>5.3679</v>
      </c>
      <c r="J138" s="524">
        <v>5.7849</v>
      </c>
      <c r="K138" s="524">
        <v>8.3559</v>
      </c>
      <c r="L138" s="524">
        <v>8.832</v>
      </c>
      <c r="M138" s="524">
        <v>6.0447</v>
      </c>
      <c r="N138" s="524">
        <v>6.2628</v>
      </c>
      <c r="O138" s="524">
        <v>6.4339</v>
      </c>
      <c r="P138" s="524">
        <v>6.1665</v>
      </c>
    </row>
    <row r="139" spans="1:16" ht="14.25" hidden="1" outlineLevel="1">
      <c r="A139" s="83">
        <v>2009</v>
      </c>
      <c r="B139" s="75" t="s">
        <v>65</v>
      </c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</row>
    <row r="140" spans="1:16" ht="14.25" hidden="1" outlineLevel="1">
      <c r="A140" s="83">
        <v>2009</v>
      </c>
      <c r="B140" s="75" t="s">
        <v>66</v>
      </c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</row>
    <row r="141" spans="1:16" ht="14.25" hidden="1" outlineLevel="1">
      <c r="A141" s="83"/>
      <c r="B141" s="77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</row>
    <row r="142" ht="14.25" collapsed="1">
      <c r="A142" s="83"/>
    </row>
    <row r="143" ht="14.25">
      <c r="A143" s="83" t="s">
        <v>504</v>
      </c>
    </row>
    <row r="144" s="249" customFormat="1" ht="15">
      <c r="A144" s="249" t="s">
        <v>560</v>
      </c>
    </row>
    <row r="146" ht="14.25">
      <c r="A146" s="195" t="s">
        <v>118</v>
      </c>
    </row>
    <row r="147" ht="14.25">
      <c r="A147" s="83" t="s">
        <v>398</v>
      </c>
    </row>
    <row r="149" spans="1:10" ht="14.25">
      <c r="A149" s="588"/>
      <c r="B149" s="589"/>
      <c r="C149" s="574" t="s">
        <v>561</v>
      </c>
      <c r="D149" s="598" t="s">
        <v>399</v>
      </c>
      <c r="E149" s="576" t="s">
        <v>406</v>
      </c>
      <c r="F149" s="576"/>
      <c r="G149" s="576"/>
      <c r="H149" s="577" t="s">
        <v>407</v>
      </c>
      <c r="I149" s="576"/>
      <c r="J149" s="576"/>
    </row>
    <row r="150" spans="1:10" ht="54" customHeight="1">
      <c r="A150" s="590"/>
      <c r="B150" s="591"/>
      <c r="C150" s="575"/>
      <c r="D150" s="599"/>
      <c r="E150" s="167" t="s">
        <v>400</v>
      </c>
      <c r="F150" s="157" t="s">
        <v>401</v>
      </c>
      <c r="G150" s="157" t="s">
        <v>402</v>
      </c>
      <c r="H150" s="157" t="s">
        <v>400</v>
      </c>
      <c r="I150" s="157" t="s">
        <v>401</v>
      </c>
      <c r="J150" s="158" t="s">
        <v>402</v>
      </c>
    </row>
    <row r="151" spans="1:10" ht="14.25">
      <c r="A151" s="164"/>
      <c r="B151" s="161"/>
      <c r="C151" s="165">
        <v>1</v>
      </c>
      <c r="D151" s="166">
        <v>2</v>
      </c>
      <c r="E151" s="166">
        <v>3</v>
      </c>
      <c r="F151" s="166">
        <v>4</v>
      </c>
      <c r="G151" s="166">
        <v>5</v>
      </c>
      <c r="H151" s="166">
        <v>6</v>
      </c>
      <c r="I151" s="166">
        <v>7</v>
      </c>
      <c r="J151" s="166">
        <v>8</v>
      </c>
    </row>
    <row r="152" spans="1:10" ht="14.25" hidden="1" outlineLevel="1">
      <c r="A152" s="43">
        <v>2005</v>
      </c>
      <c r="B152" s="75" t="s">
        <v>52</v>
      </c>
      <c r="C152" s="76">
        <v>4.95919245221163</v>
      </c>
      <c r="D152" s="77">
        <v>6.4574289074091755</v>
      </c>
      <c r="E152" s="77">
        <v>5.022798307950962</v>
      </c>
      <c r="F152" s="77">
        <v>6.14805341928108</v>
      </c>
      <c r="G152" s="77">
        <v>5.989355422301246</v>
      </c>
      <c r="H152" s="77">
        <v>4.581536549646288</v>
      </c>
      <c r="I152" s="77">
        <v>3.4141</v>
      </c>
      <c r="J152" s="159" t="s">
        <v>86</v>
      </c>
    </row>
    <row r="153" spans="1:10" ht="14.25" hidden="1" outlineLevel="1">
      <c r="A153" s="43">
        <v>2005</v>
      </c>
      <c r="B153" s="75" t="s">
        <v>53</v>
      </c>
      <c r="C153" s="76">
        <v>3.8917191350577345</v>
      </c>
      <c r="D153" s="77">
        <v>5.6839303679856235</v>
      </c>
      <c r="E153" s="77">
        <v>4.507627932332901</v>
      </c>
      <c r="F153" s="77">
        <v>5.974844384228177</v>
      </c>
      <c r="G153" s="77">
        <v>5.7618008277796395</v>
      </c>
      <c r="H153" s="77">
        <v>3.3812923047992065</v>
      </c>
      <c r="I153" s="77">
        <v>4.7234</v>
      </c>
      <c r="J153" s="77">
        <v>4.454463198326416</v>
      </c>
    </row>
    <row r="154" spans="1:10" ht="14.25" hidden="1" outlineLevel="1">
      <c r="A154" s="43">
        <v>2005</v>
      </c>
      <c r="B154" s="75" t="s">
        <v>54</v>
      </c>
      <c r="C154" s="76">
        <v>3.927892682782192</v>
      </c>
      <c r="D154" s="77">
        <v>5.203479531029049</v>
      </c>
      <c r="E154" s="77">
        <v>4.206178692504164</v>
      </c>
      <c r="F154" s="77">
        <v>5.052711001236497</v>
      </c>
      <c r="G154" s="77">
        <v>4.941260357633399</v>
      </c>
      <c r="H154" s="77">
        <v>3.4296040539605586</v>
      </c>
      <c r="I154" s="159" t="s">
        <v>86</v>
      </c>
      <c r="J154" s="159" t="s">
        <v>86</v>
      </c>
    </row>
    <row r="155" spans="1:10" ht="14.25" hidden="1" outlineLevel="1">
      <c r="A155" s="43">
        <v>2005</v>
      </c>
      <c r="B155" s="75" t="s">
        <v>56</v>
      </c>
      <c r="C155" s="76">
        <v>4.086430836769242</v>
      </c>
      <c r="D155" s="77">
        <v>5.178428804553322</v>
      </c>
      <c r="E155" s="77">
        <v>4.491183653414553</v>
      </c>
      <c r="F155" s="77">
        <v>5.783263796277612</v>
      </c>
      <c r="G155" s="77">
        <v>5.392526525811791</v>
      </c>
      <c r="H155" s="77">
        <v>3.56011207584579</v>
      </c>
      <c r="I155" s="159" t="s">
        <v>86</v>
      </c>
      <c r="J155" s="77">
        <v>5.6408</v>
      </c>
    </row>
    <row r="156" spans="1:10" ht="14.25" hidden="1" outlineLevel="1">
      <c r="A156" s="43">
        <v>2005</v>
      </c>
      <c r="B156" s="75" t="s">
        <v>57</v>
      </c>
      <c r="C156" s="76">
        <v>4.244211511135378</v>
      </c>
      <c r="D156" s="77">
        <v>5.158967077879814</v>
      </c>
      <c r="E156" s="77">
        <v>4.53462258550024</v>
      </c>
      <c r="F156" s="77">
        <v>5.612541384834225</v>
      </c>
      <c r="G156" s="77">
        <v>5.302542375173905</v>
      </c>
      <c r="H156" s="77">
        <v>3.9129054411227036</v>
      </c>
      <c r="I156" s="77">
        <v>5.430700000000001</v>
      </c>
      <c r="J156" s="159" t="s">
        <v>86</v>
      </c>
    </row>
    <row r="157" spans="1:10" ht="14.25" hidden="1" outlineLevel="1">
      <c r="A157" s="43">
        <v>2005</v>
      </c>
      <c r="B157" s="75" t="s">
        <v>58</v>
      </c>
      <c r="C157" s="76">
        <v>4.042423976208202</v>
      </c>
      <c r="D157" s="77">
        <v>5.393764997794207</v>
      </c>
      <c r="E157" s="77">
        <v>4.562601592722707</v>
      </c>
      <c r="F157" s="77">
        <v>5.193928008445943</v>
      </c>
      <c r="G157" s="77">
        <v>4.808357028383649</v>
      </c>
      <c r="H157" s="77">
        <v>3.638909424230812</v>
      </c>
      <c r="I157" s="77">
        <v>3.38125</v>
      </c>
      <c r="J157" s="77">
        <v>3.8059878116343495</v>
      </c>
    </row>
    <row r="158" spans="1:10" ht="14.25" hidden="1" outlineLevel="1">
      <c r="A158" s="43">
        <v>2005</v>
      </c>
      <c r="B158" s="75" t="s">
        <v>60</v>
      </c>
      <c r="C158" s="76">
        <v>4.218223729157614</v>
      </c>
      <c r="D158" s="77">
        <v>5.088548158767448</v>
      </c>
      <c r="E158" s="77">
        <v>4.1116730446807255</v>
      </c>
      <c r="F158" s="77">
        <v>5.4301389666850275</v>
      </c>
      <c r="G158" s="77">
        <v>5.854967032022511</v>
      </c>
      <c r="H158" s="77">
        <v>3.5431356837847043</v>
      </c>
      <c r="I158" s="77">
        <v>6.881646825629413</v>
      </c>
      <c r="J158" s="77">
        <v>4.624302891001064</v>
      </c>
    </row>
    <row r="159" spans="1:10" ht="14.25" hidden="1" outlineLevel="1">
      <c r="A159" s="43">
        <v>2005</v>
      </c>
      <c r="B159" s="75" t="s">
        <v>61</v>
      </c>
      <c r="C159" s="76">
        <v>4.589995595110508</v>
      </c>
      <c r="D159" s="77">
        <v>5.022720728122936</v>
      </c>
      <c r="E159" s="77">
        <v>4.836685195415073</v>
      </c>
      <c r="F159" s="77">
        <v>5.53073912935181</v>
      </c>
      <c r="G159" s="77">
        <v>5.266214091941067</v>
      </c>
      <c r="H159" s="77">
        <v>3.831264516543459</v>
      </c>
      <c r="I159" s="77">
        <v>4.263548511789717</v>
      </c>
      <c r="J159" s="77">
        <v>5.82</v>
      </c>
    </row>
    <row r="160" spans="1:10" ht="14.25" hidden="1" outlineLevel="1">
      <c r="A160" s="43">
        <v>2005</v>
      </c>
      <c r="B160" s="75" t="s">
        <v>369</v>
      </c>
      <c r="C160" s="76">
        <v>3.81691452039646</v>
      </c>
      <c r="D160" s="77">
        <v>4.96441874185868</v>
      </c>
      <c r="E160" s="77">
        <v>4.78592714000474</v>
      </c>
      <c r="F160" s="77">
        <v>5.595035692786529</v>
      </c>
      <c r="G160" s="77">
        <v>4.9312026364489805</v>
      </c>
      <c r="H160" s="77">
        <v>3.2756309473150433</v>
      </c>
      <c r="I160" s="77">
        <v>4.350899999999999</v>
      </c>
      <c r="J160" s="77">
        <v>3.66246554026913</v>
      </c>
    </row>
    <row r="161" spans="1:10" ht="14.25" hidden="1" outlineLevel="1">
      <c r="A161" s="43">
        <v>2005</v>
      </c>
      <c r="B161" s="75" t="s">
        <v>64</v>
      </c>
      <c r="C161" s="76">
        <v>4.266478795701962</v>
      </c>
      <c r="D161" s="77">
        <v>5.184878637216534</v>
      </c>
      <c r="E161" s="77">
        <v>4.773054263750546</v>
      </c>
      <c r="F161" s="77">
        <v>5.56672826998112</v>
      </c>
      <c r="G161" s="77">
        <v>5.3888786360400704</v>
      </c>
      <c r="H161" s="77">
        <v>3.7267578271847</v>
      </c>
      <c r="I161" s="77">
        <v>4.599600000000001</v>
      </c>
      <c r="J161" s="77">
        <v>4.72111323076923</v>
      </c>
    </row>
    <row r="162" spans="1:10" ht="14.25" hidden="1" outlineLevel="1">
      <c r="A162" s="43">
        <v>2005</v>
      </c>
      <c r="B162" s="75" t="s">
        <v>65</v>
      </c>
      <c r="C162" s="76">
        <v>4.24406621610787</v>
      </c>
      <c r="D162" s="77">
        <v>5.115039153750127</v>
      </c>
      <c r="E162" s="77">
        <v>4.763200424134316</v>
      </c>
      <c r="F162" s="77">
        <v>6.156490961102142</v>
      </c>
      <c r="G162" s="77">
        <v>5.451367944164911</v>
      </c>
      <c r="H162" s="77">
        <v>4.1911378255497675</v>
      </c>
      <c r="I162" s="77">
        <v>2.716147031849906</v>
      </c>
      <c r="J162" s="77">
        <v>4.093733333333334</v>
      </c>
    </row>
    <row r="163" spans="1:10" s="116" customFormat="1" ht="14.25" collapsed="1">
      <c r="A163" s="43">
        <v>2005</v>
      </c>
      <c r="B163" s="75" t="s">
        <v>66</v>
      </c>
      <c r="C163" s="76">
        <v>4.528424754604909</v>
      </c>
      <c r="D163" s="77">
        <v>4.931868352869908</v>
      </c>
      <c r="E163" s="77">
        <v>5.049044296211509</v>
      </c>
      <c r="F163" s="77">
        <v>5.919837546096955</v>
      </c>
      <c r="G163" s="77">
        <v>6.199318816985224</v>
      </c>
      <c r="H163" s="77">
        <v>4.045011155033096</v>
      </c>
      <c r="I163" s="77">
        <v>3.8139173076923076</v>
      </c>
      <c r="J163" s="77">
        <v>5.343693302126389</v>
      </c>
    </row>
    <row r="164" spans="1:10" ht="14.25" hidden="1" outlineLevel="1">
      <c r="A164" s="43">
        <v>2006</v>
      </c>
      <c r="B164" s="75" t="s">
        <v>52</v>
      </c>
      <c r="C164" s="76">
        <v>4.17873859427917</v>
      </c>
      <c r="D164" s="77">
        <v>5.17747536372583</v>
      </c>
      <c r="E164" s="77">
        <v>4.82616657860876</v>
      </c>
      <c r="F164" s="77">
        <v>5.53644238663671</v>
      </c>
      <c r="G164" s="77">
        <v>5.139719867031679</v>
      </c>
      <c r="H164" s="77">
        <v>3.771989213837714</v>
      </c>
      <c r="I164" s="77">
        <v>4.589629032258064</v>
      </c>
      <c r="J164" s="77">
        <v>5.8407</v>
      </c>
    </row>
    <row r="165" spans="1:10" ht="14.25" hidden="1" outlineLevel="1">
      <c r="A165" s="43">
        <v>2006</v>
      </c>
      <c r="B165" s="75" t="s">
        <v>53</v>
      </c>
      <c r="C165" s="76">
        <v>4.727622163604721</v>
      </c>
      <c r="D165" s="77">
        <v>5.109803448159586</v>
      </c>
      <c r="E165" s="77">
        <v>5.276271060813301</v>
      </c>
      <c r="F165" s="77">
        <v>5.0300603102362444</v>
      </c>
      <c r="G165" s="77">
        <v>5.543522628166315</v>
      </c>
      <c r="H165" s="77">
        <v>4.214115286290266</v>
      </c>
      <c r="I165" s="77">
        <v>3.9264999999999994</v>
      </c>
      <c r="J165" s="77">
        <v>2.8361999999999994</v>
      </c>
    </row>
    <row r="166" spans="1:10" ht="14.25" hidden="1" outlineLevel="1">
      <c r="A166" s="43">
        <v>2006</v>
      </c>
      <c r="B166" s="75" t="s">
        <v>54</v>
      </c>
      <c r="C166" s="76">
        <v>4.982025824596689</v>
      </c>
      <c r="D166" s="77">
        <v>5.491888969285787</v>
      </c>
      <c r="E166" s="77">
        <v>5.46604041895272</v>
      </c>
      <c r="F166" s="77">
        <v>6.011039597678496</v>
      </c>
      <c r="G166" s="77">
        <v>5.524045310184032</v>
      </c>
      <c r="H166" s="77">
        <v>4.384207458662393</v>
      </c>
      <c r="I166" s="77">
        <v>5.602777539199584</v>
      </c>
      <c r="J166" s="77">
        <v>5.619871428571429</v>
      </c>
    </row>
    <row r="167" spans="1:10" ht="14.25" hidden="1" outlineLevel="1">
      <c r="A167" s="43">
        <v>2006</v>
      </c>
      <c r="B167" s="75" t="s">
        <v>56</v>
      </c>
      <c r="C167" s="76">
        <v>5.08984229851043</v>
      </c>
      <c r="D167" s="77">
        <v>5.617780820913405</v>
      </c>
      <c r="E167" s="77">
        <v>5.304662863473909</v>
      </c>
      <c r="F167" s="77">
        <v>5.63459219734152</v>
      </c>
      <c r="G167" s="77">
        <v>5.5510967799642215</v>
      </c>
      <c r="H167" s="77">
        <v>4.662743212165866</v>
      </c>
      <c r="I167" s="77">
        <v>5.677103440717247</v>
      </c>
      <c r="J167" s="77">
        <v>5.980975609756097</v>
      </c>
    </row>
    <row r="168" spans="1:10" ht="14.25" hidden="1" outlineLevel="1">
      <c r="A168" s="43">
        <v>2006</v>
      </c>
      <c r="B168" s="75" t="s">
        <v>57</v>
      </c>
      <c r="C168" s="76">
        <v>5.114884372933169</v>
      </c>
      <c r="D168" s="77">
        <v>5.651794307335174</v>
      </c>
      <c r="E168" s="77">
        <v>5.692686149301925</v>
      </c>
      <c r="F168" s="77">
        <v>5.918643325590268</v>
      </c>
      <c r="G168" s="77">
        <v>5.855118104233533</v>
      </c>
      <c r="H168" s="77">
        <v>4.6811324813921225</v>
      </c>
      <c r="I168" s="77">
        <v>5.384650034985985</v>
      </c>
      <c r="J168" s="159" t="s">
        <v>86</v>
      </c>
    </row>
    <row r="169" spans="1:10" ht="14.25" hidden="1" outlineLevel="1">
      <c r="A169" s="43">
        <v>2006</v>
      </c>
      <c r="B169" s="75" t="s">
        <v>58</v>
      </c>
      <c r="C169" s="76">
        <v>5.375109275872544</v>
      </c>
      <c r="D169" s="77">
        <v>6.061147478006413</v>
      </c>
      <c r="E169" s="77">
        <v>6.246059665341598</v>
      </c>
      <c r="F169" s="77">
        <v>6.104225949120498</v>
      </c>
      <c r="G169" s="77">
        <v>5.63316347234556</v>
      </c>
      <c r="H169" s="77">
        <v>4.873108250870422</v>
      </c>
      <c r="I169" s="77">
        <v>6.175791659111515</v>
      </c>
      <c r="J169" s="77">
        <v>5.61865179063361</v>
      </c>
    </row>
    <row r="170" spans="1:10" ht="14.25" hidden="1" outlineLevel="1">
      <c r="A170" s="43">
        <v>2006</v>
      </c>
      <c r="B170" s="75" t="s">
        <v>60</v>
      </c>
      <c r="C170" s="76">
        <v>5.964703398506129</v>
      </c>
      <c r="D170" s="77">
        <v>6.295031831232738</v>
      </c>
      <c r="E170" s="77">
        <v>6.476574169452718</v>
      </c>
      <c r="F170" s="77">
        <v>6.975734211128673</v>
      </c>
      <c r="G170" s="77">
        <v>6.347230147233771</v>
      </c>
      <c r="H170" s="77">
        <v>5.479562280402859</v>
      </c>
      <c r="I170" s="77">
        <v>6.438075</v>
      </c>
      <c r="J170" s="77">
        <v>6.5287999999999995</v>
      </c>
    </row>
    <row r="171" spans="1:10" ht="14.25" hidden="1" outlineLevel="1">
      <c r="A171" s="43">
        <v>2006</v>
      </c>
      <c r="B171" s="75" t="s">
        <v>61</v>
      </c>
      <c r="C171" s="76">
        <v>6.008393155500199</v>
      </c>
      <c r="D171" s="77">
        <v>6.394825545653522</v>
      </c>
      <c r="E171" s="77">
        <v>6.421739218466369</v>
      </c>
      <c r="F171" s="77">
        <v>5.907190868884276</v>
      </c>
      <c r="G171" s="77">
        <v>6.375840154299321</v>
      </c>
      <c r="H171" s="77">
        <v>5.472461879150756</v>
      </c>
      <c r="I171" s="77">
        <v>6.885571057957524</v>
      </c>
      <c r="J171" s="77">
        <v>6.0150999999999994</v>
      </c>
    </row>
    <row r="172" spans="1:10" ht="14.25" hidden="1" outlineLevel="1">
      <c r="A172" s="43">
        <v>2006</v>
      </c>
      <c r="B172" s="75" t="s">
        <v>369</v>
      </c>
      <c r="C172" s="76">
        <v>6.0385594570033465</v>
      </c>
      <c r="D172" s="77">
        <v>6.904723416790098</v>
      </c>
      <c r="E172" s="77">
        <v>6.493767429973235</v>
      </c>
      <c r="F172" s="77">
        <v>7.018270846544922</v>
      </c>
      <c r="G172" s="77">
        <v>6.491673615689388</v>
      </c>
      <c r="H172" s="77">
        <v>5.711374671415121</v>
      </c>
      <c r="I172" s="77">
        <v>6.5838</v>
      </c>
      <c r="J172" s="77">
        <v>7.0295221037146005</v>
      </c>
    </row>
    <row r="173" spans="1:10" ht="14.25" hidden="1" outlineLevel="1">
      <c r="A173" s="43">
        <v>2006</v>
      </c>
      <c r="B173" s="75" t="s">
        <v>64</v>
      </c>
      <c r="C173" s="76">
        <v>6.089998417962535</v>
      </c>
      <c r="D173" s="77">
        <v>6.749300219244118</v>
      </c>
      <c r="E173" s="77">
        <v>6.805514646873388</v>
      </c>
      <c r="F173" s="77">
        <v>6.788662052837579</v>
      </c>
      <c r="G173" s="77">
        <v>6.673641594278605</v>
      </c>
      <c r="H173" s="77">
        <v>5.310837747289941</v>
      </c>
      <c r="I173" s="77">
        <v>6.481036633663367</v>
      </c>
      <c r="J173" s="77">
        <v>6.4134623853211</v>
      </c>
    </row>
    <row r="174" spans="1:10" ht="14.25" hidden="1" outlineLevel="1">
      <c r="A174" s="43">
        <v>2006</v>
      </c>
      <c r="B174" s="75" t="s">
        <v>65</v>
      </c>
      <c r="C174" s="76">
        <v>5.5153294080195305</v>
      </c>
      <c r="D174" s="77">
        <v>6.547798816502</v>
      </c>
      <c r="E174" s="77">
        <v>6.2416084061845085</v>
      </c>
      <c r="F174" s="77">
        <v>6.677419313802446</v>
      </c>
      <c r="G174" s="77">
        <v>6.884489418191524</v>
      </c>
      <c r="H174" s="77">
        <v>5.1733859337262755</v>
      </c>
      <c r="I174" s="77">
        <v>6.757700000000001</v>
      </c>
      <c r="J174" s="77">
        <v>6.391529209621993</v>
      </c>
    </row>
    <row r="175" spans="1:10" s="116" customFormat="1" ht="14.25" collapsed="1">
      <c r="A175" s="43">
        <v>2006</v>
      </c>
      <c r="B175" s="75" t="s">
        <v>66</v>
      </c>
      <c r="C175" s="76">
        <v>5.893830447461016</v>
      </c>
      <c r="D175" s="77">
        <v>6.617044251374234</v>
      </c>
      <c r="E175" s="77">
        <v>6.33395014820006</v>
      </c>
      <c r="F175" s="77">
        <v>7.1788160656974656</v>
      </c>
      <c r="G175" s="77">
        <v>6.522846506976992</v>
      </c>
      <c r="H175" s="77">
        <v>5.6002119229632585</v>
      </c>
      <c r="I175" s="77">
        <v>6.432033864554716</v>
      </c>
      <c r="J175" s="77">
        <v>5.734563704584293</v>
      </c>
    </row>
    <row r="176" spans="1:10" ht="14.25" hidden="1" outlineLevel="1">
      <c r="A176" s="43">
        <v>2007</v>
      </c>
      <c r="B176" s="75" t="s">
        <v>52</v>
      </c>
      <c r="C176" s="76">
        <v>5.6102108638128705</v>
      </c>
      <c r="D176" s="77">
        <v>6.348455989564992</v>
      </c>
      <c r="E176" s="77">
        <v>6.220085651678226</v>
      </c>
      <c r="F176" s="77">
        <v>6.506386095569481</v>
      </c>
      <c r="G176" s="77">
        <v>6.413223342222365</v>
      </c>
      <c r="H176" s="77">
        <v>5.208587112165137</v>
      </c>
      <c r="I176" s="77">
        <v>6.046765127388535</v>
      </c>
      <c r="J176" s="159" t="s">
        <v>86</v>
      </c>
    </row>
    <row r="177" spans="1:10" ht="14.25" hidden="1" outlineLevel="1">
      <c r="A177" s="43">
        <v>2007</v>
      </c>
      <c r="B177" s="75" t="s">
        <v>53</v>
      </c>
      <c r="C177" s="76">
        <v>5.850328057413378</v>
      </c>
      <c r="D177" s="77">
        <v>6.678101600865158</v>
      </c>
      <c r="E177" s="77">
        <v>6.161315924664325</v>
      </c>
      <c r="F177" s="77">
        <v>6.889550927316121</v>
      </c>
      <c r="G177" s="77">
        <v>6.757978352756427</v>
      </c>
      <c r="H177" s="77">
        <v>5.674530290082085</v>
      </c>
      <c r="I177" s="77">
        <v>6.2094000000000005</v>
      </c>
      <c r="J177" s="77">
        <v>6.40469264730854</v>
      </c>
    </row>
    <row r="178" spans="1:10" ht="14.25" hidden="1" outlineLevel="1">
      <c r="A178" s="43">
        <v>2007</v>
      </c>
      <c r="B178" s="75" t="s">
        <v>54</v>
      </c>
      <c r="C178" s="76">
        <v>5.471236442685384</v>
      </c>
      <c r="D178" s="77">
        <v>6.064714608114669</v>
      </c>
      <c r="E178" s="77">
        <v>6.080765444425406</v>
      </c>
      <c r="F178" s="77">
        <v>6.746432952006907</v>
      </c>
      <c r="G178" s="77">
        <v>6.0486689682087</v>
      </c>
      <c r="H178" s="77">
        <v>5.035917160340895</v>
      </c>
      <c r="I178" s="77">
        <v>5.776097726868415</v>
      </c>
      <c r="J178" s="77">
        <v>5.819495426084584</v>
      </c>
    </row>
    <row r="179" spans="1:10" ht="14.25" hidden="1" outlineLevel="1">
      <c r="A179" s="43">
        <v>2007</v>
      </c>
      <c r="B179" s="75" t="s">
        <v>56</v>
      </c>
      <c r="C179" s="76">
        <v>5.193316484345868</v>
      </c>
      <c r="D179" s="77">
        <v>5.950345690703323</v>
      </c>
      <c r="E179" s="77">
        <v>5.6700424074927644</v>
      </c>
      <c r="F179" s="77">
        <v>6.367914765676541</v>
      </c>
      <c r="G179" s="77">
        <v>5.986959438152292</v>
      </c>
      <c r="H179" s="77">
        <v>4.853599157126147</v>
      </c>
      <c r="I179" s="77">
        <v>6.317753412118686</v>
      </c>
      <c r="J179" s="77">
        <v>5.323499999999999</v>
      </c>
    </row>
    <row r="180" spans="1:10" ht="14.25" hidden="1" outlineLevel="1">
      <c r="A180" s="43">
        <v>2007</v>
      </c>
      <c r="B180" s="75" t="s">
        <v>57</v>
      </c>
      <c r="C180" s="76">
        <v>5.530235298356995</v>
      </c>
      <c r="D180" s="77">
        <v>6.016920512376443</v>
      </c>
      <c r="E180" s="77">
        <v>6.34385207802275</v>
      </c>
      <c r="F180" s="77">
        <v>6.454273186608544</v>
      </c>
      <c r="G180" s="77">
        <v>6.203550760285387</v>
      </c>
      <c r="H180" s="77">
        <v>4.909940353081899</v>
      </c>
      <c r="I180" s="77">
        <v>5.58592830143445</v>
      </c>
      <c r="J180" s="77">
        <v>5.467444230769232</v>
      </c>
    </row>
    <row r="181" spans="1:10" ht="14.25" hidden="1" outlineLevel="1">
      <c r="A181" s="43">
        <v>2007</v>
      </c>
      <c r="B181" s="75" t="s">
        <v>58</v>
      </c>
      <c r="C181" s="76">
        <v>5.3679651482295485</v>
      </c>
      <c r="D181" s="77">
        <v>6.255107991646712</v>
      </c>
      <c r="E181" s="77">
        <v>6.056044397537533</v>
      </c>
      <c r="F181" s="77">
        <v>6.595594435259804</v>
      </c>
      <c r="G181" s="77">
        <v>6.1240768188484935</v>
      </c>
      <c r="H181" s="77">
        <v>5.04960508600639</v>
      </c>
      <c r="I181" s="77">
        <v>6.161185982674851</v>
      </c>
      <c r="J181" s="77">
        <v>5.69097417721519</v>
      </c>
    </row>
    <row r="182" spans="1:10" ht="14.25" hidden="1" outlineLevel="1">
      <c r="A182" s="43">
        <v>2007</v>
      </c>
      <c r="B182" s="75" t="s">
        <v>60</v>
      </c>
      <c r="C182" s="76">
        <v>5.517280922755072</v>
      </c>
      <c r="D182" s="77">
        <v>5.826014258930031</v>
      </c>
      <c r="E182" s="77">
        <v>5.902700155522548</v>
      </c>
      <c r="F182" s="77">
        <v>6.449382795083111</v>
      </c>
      <c r="G182" s="77">
        <v>5.994664218731962</v>
      </c>
      <c r="H182" s="77">
        <v>5.338690993996241</v>
      </c>
      <c r="I182" s="77">
        <v>5.9611</v>
      </c>
      <c r="J182" s="77">
        <v>5.871686405428428</v>
      </c>
    </row>
    <row r="183" spans="1:10" ht="14.25" hidden="1" outlineLevel="1">
      <c r="A183" s="43">
        <v>2007</v>
      </c>
      <c r="B183" s="75" t="s">
        <v>61</v>
      </c>
      <c r="C183" s="76">
        <v>5.340858228193524</v>
      </c>
      <c r="D183" s="77">
        <v>5.8465795228042206</v>
      </c>
      <c r="E183" s="77">
        <v>6.000001345265669</v>
      </c>
      <c r="F183" s="77">
        <v>6.562221047597948</v>
      </c>
      <c r="G183" s="77">
        <v>6.163627121344894</v>
      </c>
      <c r="H183" s="77">
        <v>5.068381584501629</v>
      </c>
      <c r="I183" s="77">
        <v>5.465558129272012</v>
      </c>
      <c r="J183" s="77">
        <v>5.804234574060899</v>
      </c>
    </row>
    <row r="184" spans="1:10" ht="14.25" hidden="1" outlineLevel="1">
      <c r="A184" s="43">
        <v>2007</v>
      </c>
      <c r="B184" s="75" t="s">
        <v>369</v>
      </c>
      <c r="C184" s="76">
        <v>5.421363142702176</v>
      </c>
      <c r="D184" s="77">
        <v>6.014876894584795</v>
      </c>
      <c r="E184" s="77">
        <v>5.904348513643002</v>
      </c>
      <c r="F184" s="77">
        <v>5.923171225948145</v>
      </c>
      <c r="G184" s="77">
        <v>6.0609071641472285</v>
      </c>
      <c r="H184" s="77">
        <v>5.153510974384314</v>
      </c>
      <c r="I184" s="77">
        <v>5.71</v>
      </c>
      <c r="J184" s="77">
        <v>5.9898396681749615</v>
      </c>
    </row>
    <row r="185" spans="1:10" ht="14.25" hidden="1" outlineLevel="1">
      <c r="A185" s="43">
        <v>2007</v>
      </c>
      <c r="B185" s="75" t="s">
        <v>64</v>
      </c>
      <c r="C185" s="76">
        <v>5.628912758957069</v>
      </c>
      <c r="D185" s="77">
        <v>5.775834455295211</v>
      </c>
      <c r="E185" s="77">
        <v>6.111361908494574</v>
      </c>
      <c r="F185" s="77">
        <v>6.0702168315227425</v>
      </c>
      <c r="G185" s="77">
        <v>6.116438459986186</v>
      </c>
      <c r="H185" s="77">
        <v>5.499021298815022</v>
      </c>
      <c r="I185" s="77">
        <v>5.2599978899625315</v>
      </c>
      <c r="J185" s="77">
        <v>5.651460926288323</v>
      </c>
    </row>
    <row r="186" spans="1:10" ht="14.25" hidden="1" outlineLevel="1">
      <c r="A186" s="43">
        <v>2007</v>
      </c>
      <c r="B186" s="75" t="s">
        <v>65</v>
      </c>
      <c r="C186" s="76">
        <v>5.377526393428487</v>
      </c>
      <c r="D186" s="77">
        <v>5.8299947529531595</v>
      </c>
      <c r="E186" s="77">
        <v>6.156202835045603</v>
      </c>
      <c r="F186" s="77">
        <v>6.04292632817622</v>
      </c>
      <c r="G186" s="77">
        <v>6.302002062717708</v>
      </c>
      <c r="H186" s="77">
        <v>5.145617575510545</v>
      </c>
      <c r="I186" s="77">
        <v>5.4952035087719295</v>
      </c>
      <c r="J186" s="77">
        <v>6.071160610320766</v>
      </c>
    </row>
    <row r="187" spans="1:10" ht="14.25" collapsed="1">
      <c r="A187" s="84">
        <v>2007</v>
      </c>
      <c r="B187" s="78" t="s">
        <v>66</v>
      </c>
      <c r="C187" s="79">
        <v>5.515676958646681</v>
      </c>
      <c r="D187" s="80">
        <v>5.670974610173363</v>
      </c>
      <c r="E187" s="80">
        <v>6.06812396476215</v>
      </c>
      <c r="F187" s="80">
        <v>5.872822875725109</v>
      </c>
      <c r="G187" s="80">
        <v>6.4376969907810055</v>
      </c>
      <c r="H187" s="80">
        <v>5.394700743593401</v>
      </c>
      <c r="I187" s="80">
        <v>5.8598562975352655</v>
      </c>
      <c r="J187" s="80">
        <v>4.5351</v>
      </c>
    </row>
    <row r="188" spans="1:10" ht="14.25" hidden="1" outlineLevel="1">
      <c r="A188" s="43">
        <v>2008</v>
      </c>
      <c r="B188" s="75" t="s">
        <v>52</v>
      </c>
      <c r="C188" s="76">
        <v>5.519786484270192</v>
      </c>
      <c r="D188" s="77">
        <v>5.95254921040997</v>
      </c>
      <c r="E188" s="77">
        <v>5.967885015469227</v>
      </c>
      <c r="F188" s="77">
        <v>6.552232965263086</v>
      </c>
      <c r="G188" s="77">
        <v>7.1857</v>
      </c>
      <c r="H188" s="77">
        <v>5.236094137623</v>
      </c>
      <c r="I188" s="77">
        <v>6.6215</v>
      </c>
      <c r="J188" s="159" t="s">
        <v>86</v>
      </c>
    </row>
    <row r="189" spans="1:10" ht="14.25" hidden="1" outlineLevel="1" collapsed="1">
      <c r="A189" s="43">
        <v>2008</v>
      </c>
      <c r="B189" s="75" t="s">
        <v>53</v>
      </c>
      <c r="C189" s="76">
        <v>5.579695567879101</v>
      </c>
      <c r="D189" s="77">
        <v>5.834526122652897</v>
      </c>
      <c r="E189" s="77">
        <v>5.961528418109502</v>
      </c>
      <c r="F189" s="77">
        <v>6.312088118707206</v>
      </c>
      <c r="G189" s="77">
        <v>5.9405</v>
      </c>
      <c r="H189" s="77">
        <v>5.448887580672453</v>
      </c>
      <c r="I189" s="77">
        <v>5.5391659485754</v>
      </c>
      <c r="J189" s="159" t="s">
        <v>86</v>
      </c>
    </row>
    <row r="190" spans="1:10" ht="14.25" hidden="1" outlineLevel="1" collapsed="1">
      <c r="A190" s="43">
        <v>2008</v>
      </c>
      <c r="B190" s="75" t="s">
        <v>54</v>
      </c>
      <c r="C190" s="76">
        <v>5.629740129578203</v>
      </c>
      <c r="D190" s="77">
        <v>5.710684487181053</v>
      </c>
      <c r="E190" s="77">
        <v>6.060634009871606</v>
      </c>
      <c r="F190" s="77">
        <v>6.296005649292354</v>
      </c>
      <c r="G190" s="77">
        <v>6.4904</v>
      </c>
      <c r="H190" s="77">
        <v>5.4653797750095485</v>
      </c>
      <c r="I190" s="159" t="s">
        <v>86</v>
      </c>
      <c r="J190" s="77">
        <v>4.7</v>
      </c>
    </row>
    <row r="191" spans="1:10" ht="14.25" hidden="1" outlineLevel="1" collapsed="1">
      <c r="A191" s="43">
        <v>2008</v>
      </c>
      <c r="B191" s="75" t="s">
        <v>56</v>
      </c>
      <c r="C191" s="76">
        <v>5.473039194714996</v>
      </c>
      <c r="D191" s="77">
        <v>5.7334238980028305</v>
      </c>
      <c r="E191" s="77">
        <v>5.279370845629053</v>
      </c>
      <c r="F191" s="77">
        <v>6.3830328187911975</v>
      </c>
      <c r="G191" s="77">
        <v>5.982</v>
      </c>
      <c r="H191" s="77">
        <v>5.580257325396501</v>
      </c>
      <c r="I191" s="159" t="s">
        <v>86</v>
      </c>
      <c r="J191" s="159" t="s">
        <v>86</v>
      </c>
    </row>
    <row r="192" spans="1:10" ht="14.25" hidden="1" outlineLevel="1">
      <c r="A192" s="43">
        <v>2008</v>
      </c>
      <c r="B192" s="75" t="s">
        <v>57</v>
      </c>
      <c r="C192" s="76">
        <v>5.586068478679036</v>
      </c>
      <c r="D192" s="77">
        <v>5.791634234340025</v>
      </c>
      <c r="E192" s="77">
        <v>5.972857812657445</v>
      </c>
      <c r="F192" s="77">
        <v>6.8087664057403785</v>
      </c>
      <c r="G192" s="77">
        <v>6.3073</v>
      </c>
      <c r="H192" s="77">
        <v>5.334639912450944</v>
      </c>
      <c r="I192" s="77">
        <v>6.492659201002563</v>
      </c>
      <c r="J192" s="77">
        <v>5.51</v>
      </c>
    </row>
    <row r="193" spans="1:10" ht="14.25" hidden="1" outlineLevel="1" collapsed="1">
      <c r="A193" s="43">
        <v>2008</v>
      </c>
      <c r="B193" s="75" t="s">
        <v>58</v>
      </c>
      <c r="C193" s="76">
        <v>5.603818969071421</v>
      </c>
      <c r="D193" s="77">
        <v>6.074664873680008</v>
      </c>
      <c r="E193" s="77">
        <v>6.031277224159982</v>
      </c>
      <c r="F193" s="77">
        <v>6.565184777588721</v>
      </c>
      <c r="G193" s="77">
        <v>6.5587</v>
      </c>
      <c r="H193" s="77">
        <v>5.4486998641859605</v>
      </c>
      <c r="I193" s="77">
        <v>5.748822535615566</v>
      </c>
      <c r="J193" s="77">
        <v>4.656499999999999</v>
      </c>
    </row>
    <row r="194" spans="1:10" ht="14.25" hidden="1" outlineLevel="1" collapsed="1">
      <c r="A194" s="43">
        <v>2008</v>
      </c>
      <c r="B194" s="75" t="s">
        <v>60</v>
      </c>
      <c r="C194" s="76">
        <v>5.759301228112046</v>
      </c>
      <c r="D194" s="77">
        <v>5.9921415176935735</v>
      </c>
      <c r="E194" s="77">
        <v>5.941036140413784</v>
      </c>
      <c r="F194" s="77">
        <v>6.572972273101423</v>
      </c>
      <c r="G194" s="77">
        <v>6.0067</v>
      </c>
      <c r="H194" s="77">
        <v>5.6565721519193355</v>
      </c>
      <c r="I194" s="77">
        <v>6.37</v>
      </c>
      <c r="J194" s="159" t="s">
        <v>86</v>
      </c>
    </row>
    <row r="195" spans="1:10" ht="14.25" hidden="1" outlineLevel="1" collapsed="1">
      <c r="A195" s="43">
        <v>2008</v>
      </c>
      <c r="B195" s="75" t="s">
        <v>61</v>
      </c>
      <c r="C195" s="76">
        <v>5.664524944346149</v>
      </c>
      <c r="D195" s="77">
        <v>6.019263524360859</v>
      </c>
      <c r="E195" s="77">
        <v>6.160979299281564</v>
      </c>
      <c r="F195" s="77">
        <v>6.8018054818007</v>
      </c>
      <c r="G195" s="77">
        <v>6.5927</v>
      </c>
      <c r="H195" s="77">
        <v>5.400898690161207</v>
      </c>
      <c r="I195" s="77">
        <v>6.317178757239619</v>
      </c>
      <c r="J195" s="159" t="s">
        <v>86</v>
      </c>
    </row>
    <row r="196" spans="1:10" ht="14.25" hidden="1" outlineLevel="1" collapsed="1">
      <c r="A196" s="43">
        <v>2008</v>
      </c>
      <c r="B196" s="75" t="s">
        <v>369</v>
      </c>
      <c r="C196" s="76">
        <v>5.638751259123607</v>
      </c>
      <c r="D196" s="77">
        <v>5.837392229153718</v>
      </c>
      <c r="E196" s="77">
        <v>5.993761027615693</v>
      </c>
      <c r="F196" s="77">
        <v>7.004873186161451</v>
      </c>
      <c r="G196" s="77">
        <v>6.9055</v>
      </c>
      <c r="H196" s="77">
        <v>5.478981096356328</v>
      </c>
      <c r="I196" s="77">
        <v>6.891083999136256</v>
      </c>
      <c r="J196" s="159" t="s">
        <v>86</v>
      </c>
    </row>
    <row r="197" spans="1:10" ht="14.25" hidden="1" outlineLevel="1" collapsed="1">
      <c r="A197" s="43">
        <v>2008</v>
      </c>
      <c r="B197" s="75" t="s">
        <v>64</v>
      </c>
      <c r="C197" s="76">
        <v>5.846627928426361</v>
      </c>
      <c r="D197" s="77">
        <v>5.726827405948825</v>
      </c>
      <c r="E197" s="77">
        <v>6.061373132342925</v>
      </c>
      <c r="F197" s="77">
        <v>7.267394511915982</v>
      </c>
      <c r="G197" s="77">
        <v>6.797</v>
      </c>
      <c r="H197" s="77">
        <v>5.767561937744202</v>
      </c>
      <c r="I197" s="77">
        <v>7.688299999999999</v>
      </c>
      <c r="J197" s="77">
        <v>6.4074285714285715</v>
      </c>
    </row>
    <row r="198" spans="1:10" ht="14.25" collapsed="1">
      <c r="A198" s="43">
        <v>2008</v>
      </c>
      <c r="B198" s="75" t="s">
        <v>65</v>
      </c>
      <c r="C198" s="76">
        <v>4.941029196447564</v>
      </c>
      <c r="D198" s="77">
        <v>5.308861337022032</v>
      </c>
      <c r="E198" s="77">
        <v>5.71726532940554</v>
      </c>
      <c r="F198" s="77">
        <v>7.2987039241110026</v>
      </c>
      <c r="G198" s="77">
        <v>5.0261</v>
      </c>
      <c r="H198" s="77">
        <v>4.708771552683907</v>
      </c>
      <c r="I198" s="77">
        <v>5.859168940308365</v>
      </c>
      <c r="J198" s="77">
        <v>6.12673481611628</v>
      </c>
    </row>
    <row r="199" spans="1:10" ht="14.25">
      <c r="A199" s="84">
        <v>2008</v>
      </c>
      <c r="B199" s="78" t="s">
        <v>66</v>
      </c>
      <c r="C199" s="79">
        <v>4.564318665933116</v>
      </c>
      <c r="D199" s="80">
        <v>4.833109044949766</v>
      </c>
      <c r="E199" s="80">
        <v>4.927576715935655</v>
      </c>
      <c r="F199" s="80">
        <v>8.111358412972391</v>
      </c>
      <c r="G199" s="80">
        <v>6.5048</v>
      </c>
      <c r="H199" s="80">
        <v>4.067223388058975</v>
      </c>
      <c r="I199" s="80">
        <v>6.533560161028882</v>
      </c>
      <c r="J199" s="80">
        <v>7.581504384642074</v>
      </c>
    </row>
    <row r="200" spans="1:10" ht="14.25">
      <c r="A200" s="43">
        <v>2009</v>
      </c>
      <c r="B200" s="75" t="s">
        <v>52</v>
      </c>
      <c r="C200" s="524">
        <v>3.6084072209541613</v>
      </c>
      <c r="D200" s="524">
        <v>4.154</v>
      </c>
      <c r="E200" s="524">
        <v>4.77</v>
      </c>
      <c r="F200" s="524">
        <v>6.1962</v>
      </c>
      <c r="G200" s="524">
        <v>8.9871</v>
      </c>
      <c r="H200" s="524">
        <v>3.0191</v>
      </c>
      <c r="I200" s="524">
        <v>7.3822</v>
      </c>
      <c r="J200" s="524">
        <v>5.95</v>
      </c>
    </row>
    <row r="201" spans="1:10" ht="14.25">
      <c r="A201" s="43">
        <v>2009</v>
      </c>
      <c r="B201" s="75" t="s">
        <v>53</v>
      </c>
      <c r="C201" s="524">
        <v>3.2169003278431476</v>
      </c>
      <c r="D201" s="524">
        <v>3.925</v>
      </c>
      <c r="E201" s="524">
        <v>4.8576</v>
      </c>
      <c r="F201" s="524">
        <v>6.6538</v>
      </c>
      <c r="G201" s="524">
        <v>6.039</v>
      </c>
      <c r="H201" s="524">
        <v>2.7058</v>
      </c>
      <c r="I201" s="524">
        <v>5.4445</v>
      </c>
      <c r="J201" s="524">
        <v>4.8</v>
      </c>
    </row>
    <row r="202" spans="1:10" ht="14.25">
      <c r="A202" s="43">
        <v>2009</v>
      </c>
      <c r="B202" s="75" t="s">
        <v>54</v>
      </c>
      <c r="C202" s="524">
        <v>3.296066906037167</v>
      </c>
      <c r="D202" s="524">
        <v>3.5127</v>
      </c>
      <c r="E202" s="524">
        <v>3.5204</v>
      </c>
      <c r="F202" s="524">
        <v>6.3281</v>
      </c>
      <c r="G202" s="524">
        <v>5.4773</v>
      </c>
      <c r="H202" s="524">
        <v>3.0402</v>
      </c>
      <c r="I202" s="524">
        <v>5.6061</v>
      </c>
      <c r="J202" s="524">
        <v>4.2483</v>
      </c>
    </row>
    <row r="203" spans="1:10" ht="14.25">
      <c r="A203" s="43">
        <v>2009</v>
      </c>
      <c r="B203" s="75" t="s">
        <v>56</v>
      </c>
      <c r="C203" s="524">
        <v>2.9830093340249517</v>
      </c>
      <c r="D203" s="524">
        <v>3.3525</v>
      </c>
      <c r="E203" s="524">
        <v>4.3588</v>
      </c>
      <c r="F203" s="524">
        <v>5.2863</v>
      </c>
      <c r="G203" s="524">
        <v>5.6123</v>
      </c>
      <c r="H203" s="524">
        <v>2.5387</v>
      </c>
      <c r="I203" s="524">
        <v>7.2722</v>
      </c>
      <c r="J203" s="524">
        <v>3.712</v>
      </c>
    </row>
    <row r="204" spans="1:10" ht="14.25">
      <c r="A204" s="43">
        <v>2009</v>
      </c>
      <c r="B204" s="75" t="s">
        <v>57</v>
      </c>
      <c r="C204" s="524">
        <v>2.9114976740808074</v>
      </c>
      <c r="D204" s="524">
        <v>3.4353</v>
      </c>
      <c r="E204" s="524">
        <v>4.9818</v>
      </c>
      <c r="F204" s="524">
        <v>5.7764</v>
      </c>
      <c r="G204" s="524">
        <v>5.3925</v>
      </c>
      <c r="H204" s="524">
        <v>3.1703</v>
      </c>
      <c r="I204" s="524">
        <v>6.6657</v>
      </c>
      <c r="J204" s="524" t="s">
        <v>86</v>
      </c>
    </row>
    <row r="205" spans="1:10" ht="14.25">
      <c r="A205" s="43">
        <v>2009</v>
      </c>
      <c r="B205" s="75" t="s">
        <v>58</v>
      </c>
      <c r="C205" s="524">
        <v>3.0491216137548434</v>
      </c>
      <c r="D205" s="524">
        <v>3.4362</v>
      </c>
      <c r="E205" s="524">
        <v>5.1628</v>
      </c>
      <c r="F205" s="524">
        <v>6.3749</v>
      </c>
      <c r="G205" s="524">
        <v>4.8047</v>
      </c>
      <c r="H205" s="524">
        <v>2.5111</v>
      </c>
      <c r="I205" s="524">
        <v>7.5765</v>
      </c>
      <c r="J205" s="524">
        <v>5.0375</v>
      </c>
    </row>
    <row r="206" spans="1:10" ht="14.25">
      <c r="A206" s="43">
        <v>2009</v>
      </c>
      <c r="B206" s="75" t="s">
        <v>60</v>
      </c>
      <c r="C206" s="524">
        <v>2.9141735854682844</v>
      </c>
      <c r="D206" s="524">
        <v>3.3686</v>
      </c>
      <c r="E206" s="524">
        <v>4.6082</v>
      </c>
      <c r="F206" s="524">
        <v>5.7043</v>
      </c>
      <c r="G206" s="524">
        <v>5.7069</v>
      </c>
      <c r="H206" s="524">
        <v>2.2314</v>
      </c>
      <c r="I206" s="524">
        <v>7.9964</v>
      </c>
      <c r="J206" s="524">
        <v>3.9856</v>
      </c>
    </row>
    <row r="207" spans="1:10" ht="14.25">
      <c r="A207" s="43">
        <v>2009</v>
      </c>
      <c r="B207" s="75" t="s">
        <v>61</v>
      </c>
      <c r="C207" s="524">
        <v>2.6082555751549363</v>
      </c>
      <c r="D207" s="524">
        <v>3.3155</v>
      </c>
      <c r="E207" s="524">
        <v>5.2296</v>
      </c>
      <c r="F207" s="524">
        <v>5.8752</v>
      </c>
      <c r="G207" s="524">
        <v>5.7325</v>
      </c>
      <c r="H207" s="524">
        <v>2.7618</v>
      </c>
      <c r="I207" s="524">
        <v>6.2972</v>
      </c>
      <c r="J207" s="524">
        <v>6.09</v>
      </c>
    </row>
    <row r="208" spans="1:10" ht="14.25">
      <c r="A208" s="43">
        <v>2009</v>
      </c>
      <c r="B208" s="75" t="s">
        <v>369</v>
      </c>
      <c r="C208" s="524">
        <v>2.815420624163393</v>
      </c>
      <c r="D208" s="524">
        <v>3.3265</v>
      </c>
      <c r="E208" s="524">
        <v>3.7072</v>
      </c>
      <c r="F208" s="524">
        <v>5.703</v>
      </c>
      <c r="G208" s="524">
        <v>5.3433</v>
      </c>
      <c r="H208" s="524">
        <v>2.3694</v>
      </c>
      <c r="I208" s="524">
        <v>10.7624</v>
      </c>
      <c r="J208" s="524">
        <v>6.9089</v>
      </c>
    </row>
    <row r="209" spans="1:10" ht="14.25">
      <c r="A209" s="43">
        <v>2009</v>
      </c>
      <c r="B209" s="75" t="s">
        <v>64</v>
      </c>
      <c r="C209" s="524">
        <v>3.183715726178285</v>
      </c>
      <c r="D209" s="524">
        <v>3.3059</v>
      </c>
      <c r="E209" s="524">
        <v>3.6484</v>
      </c>
      <c r="F209" s="524">
        <v>5.9839</v>
      </c>
      <c r="G209" s="524">
        <v>5.9817</v>
      </c>
      <c r="H209" s="524">
        <v>2.7016</v>
      </c>
      <c r="I209" s="524">
        <v>10.0026</v>
      </c>
      <c r="J209" s="524">
        <v>2.4441</v>
      </c>
    </row>
    <row r="210" spans="1:2" ht="14.25" hidden="1" outlineLevel="1">
      <c r="A210" s="43">
        <v>2009</v>
      </c>
      <c r="B210" s="75" t="s">
        <v>65</v>
      </c>
    </row>
    <row r="211" spans="1:2" ht="14.25" hidden="1" outlineLevel="1">
      <c r="A211" s="43">
        <v>2009</v>
      </c>
      <c r="B211" s="75" t="s">
        <v>66</v>
      </c>
    </row>
    <row r="212" ht="14.25" collapsed="1"/>
    <row r="213" ht="14.25">
      <c r="A213" s="83" t="s">
        <v>405</v>
      </c>
    </row>
    <row r="214" ht="14.25">
      <c r="A214" s="83" t="s">
        <v>504</v>
      </c>
    </row>
    <row r="215" ht="15">
      <c r="A215" s="249" t="s">
        <v>560</v>
      </c>
    </row>
  </sheetData>
  <mergeCells count="20">
    <mergeCell ref="N78:P78"/>
    <mergeCell ref="A149:B150"/>
    <mergeCell ref="C149:C150"/>
    <mergeCell ref="D149:D150"/>
    <mergeCell ref="E149:G149"/>
    <mergeCell ref="H149:J149"/>
    <mergeCell ref="A78:B79"/>
    <mergeCell ref="C78:C79"/>
    <mergeCell ref="D78:D79"/>
    <mergeCell ref="E78:H78"/>
    <mergeCell ref="A7:B9"/>
    <mergeCell ref="C7:H7"/>
    <mergeCell ref="I7:L7"/>
    <mergeCell ref="I78:M78"/>
    <mergeCell ref="M7:M9"/>
    <mergeCell ref="C8:C9"/>
    <mergeCell ref="D8:F8"/>
    <mergeCell ref="G8:H8"/>
    <mergeCell ref="I8:I9"/>
    <mergeCell ref="J8:L8"/>
  </mergeCells>
  <printOptions/>
  <pageMargins left="0.44" right="0.34" top="0.53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workbookViewId="0" topLeftCell="A1">
      <selection activeCell="A167" sqref="A167"/>
    </sheetView>
  </sheetViews>
  <sheetFormatPr defaultColWidth="9.00390625" defaultRowHeight="14.25" outlineLevelRow="1"/>
  <cols>
    <col min="1" max="1" width="5.50390625" style="0" customWidth="1"/>
    <col min="2" max="2" width="5.625" style="0" customWidth="1"/>
    <col min="3" max="9" width="9.625" style="0" customWidth="1"/>
    <col min="10" max="12" width="14.625" style="0" customWidth="1"/>
    <col min="13" max="13" width="9.625" style="0" customWidth="1"/>
  </cols>
  <sheetData>
    <row r="1" spans="1:13" ht="15">
      <c r="A1" s="87" t="s">
        <v>318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5.75">
      <c r="A2" s="53" t="s">
        <v>588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4.25">
      <c r="A3" s="83" t="s">
        <v>549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14.25">
      <c r="A4" s="83"/>
      <c r="B4" s="83"/>
      <c r="C4" s="42"/>
      <c r="D4" s="43"/>
      <c r="E4" s="83"/>
      <c r="F4" s="83"/>
      <c r="G4" s="83"/>
      <c r="H4" s="126" t="s">
        <v>183</v>
      </c>
      <c r="I4" s="566" t="s">
        <v>610</v>
      </c>
      <c r="J4" s="566" t="s">
        <v>611</v>
      </c>
      <c r="K4" s="569" t="s">
        <v>612</v>
      </c>
      <c r="L4" s="570"/>
      <c r="M4" s="569" t="s">
        <v>613</v>
      </c>
    </row>
    <row r="5" spans="1:13" ht="14.25">
      <c r="A5" s="83"/>
      <c r="B5" s="83"/>
      <c r="C5" s="335"/>
      <c r="D5" s="89"/>
      <c r="E5" s="89"/>
      <c r="F5" s="168" t="s">
        <v>184</v>
      </c>
      <c r="G5" s="244" t="s">
        <v>185</v>
      </c>
      <c r="H5" s="81"/>
      <c r="I5" s="567"/>
      <c r="J5" s="566"/>
      <c r="K5" s="571"/>
      <c r="L5" s="570"/>
      <c r="M5" s="562"/>
    </row>
    <row r="6" spans="1:13" ht="14.25">
      <c r="A6" s="83"/>
      <c r="B6" s="83"/>
      <c r="C6" s="336"/>
      <c r="D6" s="337" t="s">
        <v>506</v>
      </c>
      <c r="E6" s="338" t="s">
        <v>507</v>
      </c>
      <c r="F6" s="126"/>
      <c r="G6" s="126"/>
      <c r="H6" s="126"/>
      <c r="I6" s="567"/>
      <c r="J6" s="566"/>
      <c r="K6" s="209"/>
      <c r="L6" s="597" t="s">
        <v>614</v>
      </c>
      <c r="M6" s="562"/>
    </row>
    <row r="7" spans="1:13" ht="14.25">
      <c r="A7" s="83"/>
      <c r="B7" s="83"/>
      <c r="C7" s="331" t="s">
        <v>552</v>
      </c>
      <c r="D7" s="91"/>
      <c r="E7" s="91"/>
      <c r="F7" s="90"/>
      <c r="G7" s="90"/>
      <c r="H7" s="90"/>
      <c r="I7" s="568"/>
      <c r="J7" s="598"/>
      <c r="K7" s="390"/>
      <c r="L7" s="568"/>
      <c r="M7" s="563"/>
    </row>
    <row r="8" spans="1:13" ht="14.25">
      <c r="A8" s="164"/>
      <c r="B8" s="98"/>
      <c r="C8" s="331">
        <v>1</v>
      </c>
      <c r="D8" s="393">
        <v>2</v>
      </c>
      <c r="E8" s="336">
        <v>3</v>
      </c>
      <c r="F8" s="393">
        <v>4</v>
      </c>
      <c r="G8" s="331">
        <v>5</v>
      </c>
      <c r="H8" s="393">
        <v>6</v>
      </c>
      <c r="I8" s="331">
        <v>7</v>
      </c>
      <c r="J8" s="393">
        <v>8</v>
      </c>
      <c r="K8" s="331">
        <v>9</v>
      </c>
      <c r="L8" s="393">
        <v>10</v>
      </c>
      <c r="M8" s="336">
        <v>11</v>
      </c>
    </row>
    <row r="9" spans="1:13" ht="14.25" customHeight="1">
      <c r="A9" s="92"/>
      <c r="B9" s="93"/>
      <c r="C9" s="335"/>
      <c r="D9" s="565" t="s">
        <v>51</v>
      </c>
      <c r="E9" s="565"/>
      <c r="F9" s="565"/>
      <c r="G9" s="565"/>
      <c r="H9" s="565"/>
      <c r="I9" s="565"/>
      <c r="J9" s="565"/>
      <c r="K9" s="565"/>
      <c r="L9" s="565"/>
      <c r="M9" s="565"/>
    </row>
    <row r="10" spans="1:13" ht="14.25" hidden="1" outlineLevel="1">
      <c r="A10" s="94">
        <v>2005</v>
      </c>
      <c r="B10" s="44" t="s">
        <v>52</v>
      </c>
      <c r="C10" s="95">
        <v>3336.405297749452</v>
      </c>
      <c r="D10" s="95">
        <v>13266.624211644426</v>
      </c>
      <c r="E10" s="95">
        <v>10600.358759875191</v>
      </c>
      <c r="F10" s="95">
        <v>23866.982971519617</v>
      </c>
      <c r="G10" s="95">
        <v>1352.5225386709153</v>
      </c>
      <c r="H10" s="95">
        <v>25219.50551019053</v>
      </c>
      <c r="I10" s="95">
        <v>6113.049558520879</v>
      </c>
      <c r="J10" s="95">
        <v>9340.33725021576</v>
      </c>
      <c r="K10" s="95">
        <v>13940.313914890792</v>
      </c>
      <c r="L10" s="95">
        <v>13383.777268804355</v>
      </c>
      <c r="M10" s="95">
        <v>11239.183396401779</v>
      </c>
    </row>
    <row r="11" spans="1:13" ht="14.25" hidden="1" outlineLevel="1">
      <c r="A11" s="94">
        <v>2005</v>
      </c>
      <c r="B11" s="44" t="s">
        <v>53</v>
      </c>
      <c r="C11" s="95">
        <v>3369.6340038504945</v>
      </c>
      <c r="D11" s="95">
        <v>14185.04743411007</v>
      </c>
      <c r="E11" s="95">
        <v>9707.520115514837</v>
      </c>
      <c r="F11" s="95">
        <v>23892.567549624906</v>
      </c>
      <c r="G11" s="95">
        <v>1475.507981604262</v>
      </c>
      <c r="H11" s="95">
        <v>25368.07553122917</v>
      </c>
      <c r="I11" s="95">
        <v>5900.179321115647</v>
      </c>
      <c r="J11" s="95">
        <v>9160.796159131647</v>
      </c>
      <c r="K11" s="95">
        <v>13968.12142335524</v>
      </c>
      <c r="L11" s="95">
        <v>13414.217486556463</v>
      </c>
      <c r="M11" s="95">
        <v>10528.734477693686</v>
      </c>
    </row>
    <row r="12" spans="1:13" ht="14.25" hidden="1" outlineLevel="1">
      <c r="A12" s="94">
        <v>2005</v>
      </c>
      <c r="B12" s="44" t="s">
        <v>54</v>
      </c>
      <c r="C12" s="95">
        <v>3413.121954457943</v>
      </c>
      <c r="D12" s="95">
        <v>13635.91887406227</v>
      </c>
      <c r="E12" s="95">
        <v>10134.466905662883</v>
      </c>
      <c r="F12" s="95">
        <v>23770.385779725155</v>
      </c>
      <c r="G12" s="95">
        <v>1528.1630100245636</v>
      </c>
      <c r="H12" s="95">
        <v>25298.548789749715</v>
      </c>
      <c r="I12" s="95">
        <v>6369.040358527518</v>
      </c>
      <c r="J12" s="95">
        <v>9085.654186748985</v>
      </c>
      <c r="K12" s="95">
        <v>14401.604859589723</v>
      </c>
      <c r="L12" s="95">
        <v>13841.316835955653</v>
      </c>
      <c r="M12" s="95">
        <v>10675.639627315277</v>
      </c>
    </row>
    <row r="13" spans="1:13" s="340" customFormat="1" ht="14.25" hidden="1" outlineLevel="1">
      <c r="A13" s="94">
        <v>2005</v>
      </c>
      <c r="B13" s="44" t="s">
        <v>55</v>
      </c>
      <c r="C13" s="95">
        <v>3413.121954457943</v>
      </c>
      <c r="D13" s="95">
        <v>13635.91887406227</v>
      </c>
      <c r="E13" s="95">
        <v>10134.466905662883</v>
      </c>
      <c r="F13" s="95">
        <v>23770.385779725155</v>
      </c>
      <c r="G13" s="95">
        <v>1528.1630100245636</v>
      </c>
      <c r="H13" s="95">
        <v>25298.548789749715</v>
      </c>
      <c r="I13" s="95">
        <v>6369.040358527518</v>
      </c>
      <c r="J13" s="95">
        <v>9085.654186748985</v>
      </c>
      <c r="K13" s="95">
        <v>14401.604859589723</v>
      </c>
      <c r="L13" s="95">
        <v>13841.316835955653</v>
      </c>
      <c r="M13" s="95">
        <v>10675.639627315277</v>
      </c>
    </row>
    <row r="14" spans="1:13" ht="14.25" hidden="1" outlineLevel="1">
      <c r="A14" s="94">
        <v>2005</v>
      </c>
      <c r="B14" s="44" t="s">
        <v>56</v>
      </c>
      <c r="C14" s="95">
        <v>3492.9745402642234</v>
      </c>
      <c r="D14" s="95">
        <v>13408.567084910044</v>
      </c>
      <c r="E14" s="95">
        <v>10828.055832171545</v>
      </c>
      <c r="F14" s="95">
        <v>24236.62291708159</v>
      </c>
      <c r="G14" s="95">
        <v>1563.1977693686517</v>
      </c>
      <c r="H14" s="95">
        <v>25799.820686450243</v>
      </c>
      <c r="I14" s="95">
        <v>6568.098984266082</v>
      </c>
      <c r="J14" s="95">
        <v>8785.725419903074</v>
      </c>
      <c r="K14" s="95">
        <v>14683.113921529575</v>
      </c>
      <c r="L14" s="95">
        <v>14121.757750780058</v>
      </c>
      <c r="M14" s="95">
        <v>11225.60910841134</v>
      </c>
    </row>
    <row r="15" spans="1:13" ht="14.25" hidden="1" outlineLevel="1">
      <c r="A15" s="94">
        <v>2005</v>
      </c>
      <c r="B15" s="44" t="s">
        <v>57</v>
      </c>
      <c r="C15" s="95">
        <v>3528.8867755427204</v>
      </c>
      <c r="D15" s="95">
        <v>13971.957943304786</v>
      </c>
      <c r="E15" s="95">
        <v>9934.301500365133</v>
      </c>
      <c r="F15" s="95">
        <v>23906.25944366992</v>
      </c>
      <c r="G15" s="95">
        <v>1632.675142756755</v>
      </c>
      <c r="H15" s="95">
        <v>25538.934586426672</v>
      </c>
      <c r="I15" s="95">
        <v>6361.879773120892</v>
      </c>
      <c r="J15" s="95">
        <v>8735.625174268074</v>
      </c>
      <c r="K15" s="95">
        <v>14981.36702516099</v>
      </c>
      <c r="L15" s="95">
        <v>14387.64827723561</v>
      </c>
      <c r="M15" s="95">
        <v>9804.723680956648</v>
      </c>
    </row>
    <row r="16" spans="1:13" ht="14.25" hidden="1" outlineLevel="1">
      <c r="A16" s="94">
        <v>2005</v>
      </c>
      <c r="B16" s="44" t="s">
        <v>58</v>
      </c>
      <c r="C16" s="95">
        <v>3587.674400849764</v>
      </c>
      <c r="D16" s="95">
        <v>14224.864303259641</v>
      </c>
      <c r="E16" s="95">
        <v>9876.11591316471</v>
      </c>
      <c r="F16" s="95">
        <v>24100.980216424352</v>
      </c>
      <c r="G16" s="95">
        <v>1600.817198553077</v>
      </c>
      <c r="H16" s="95">
        <v>25701.797414977427</v>
      </c>
      <c r="I16" s="95">
        <v>6277.942244076214</v>
      </c>
      <c r="J16" s="95">
        <v>8668.005909347408</v>
      </c>
      <c r="K16" s="95">
        <v>15389.251842262498</v>
      </c>
      <c r="L16" s="95">
        <v>14767.891223527848</v>
      </c>
      <c r="M16" s="95">
        <v>9764.789265153024</v>
      </c>
    </row>
    <row r="17" spans="1:13" s="340" customFormat="1" ht="14.25" hidden="1" outlineLevel="1">
      <c r="A17" s="94">
        <v>2005</v>
      </c>
      <c r="B17" s="44" t="s">
        <v>59</v>
      </c>
      <c r="C17" s="95">
        <v>3587.674400849764</v>
      </c>
      <c r="D17" s="95">
        <v>14224.864303259641</v>
      </c>
      <c r="E17" s="95">
        <v>9876.11591316471</v>
      </c>
      <c r="F17" s="95">
        <v>24100.980216424352</v>
      </c>
      <c r="G17" s="95">
        <v>1600.817198553077</v>
      </c>
      <c r="H17" s="95">
        <v>25701.797414977427</v>
      </c>
      <c r="I17" s="95">
        <v>6277.942244076214</v>
      </c>
      <c r="J17" s="95">
        <v>8668.005909347408</v>
      </c>
      <c r="K17" s="95">
        <v>15389.251842262498</v>
      </c>
      <c r="L17" s="95">
        <v>14767.891223527848</v>
      </c>
      <c r="M17" s="95">
        <v>9764.789265153024</v>
      </c>
    </row>
    <row r="18" spans="1:13" ht="14.25" hidden="1" outlineLevel="1">
      <c r="A18" s="94">
        <v>2005</v>
      </c>
      <c r="B18" s="44" t="s">
        <v>60</v>
      </c>
      <c r="C18" s="95">
        <v>3653.442840071699</v>
      </c>
      <c r="D18" s="95">
        <v>13999.286031998936</v>
      </c>
      <c r="E18" s="95">
        <v>10248.87379672044</v>
      </c>
      <c r="F18" s="95">
        <v>24248.159828719377</v>
      </c>
      <c r="G18" s="95">
        <v>1633.158033586271</v>
      </c>
      <c r="H18" s="95">
        <v>25881.317862305652</v>
      </c>
      <c r="I18" s="95">
        <v>6625.098416849564</v>
      </c>
      <c r="J18" s="95">
        <v>8478.059915023567</v>
      </c>
      <c r="K18" s="95">
        <v>15744.088594569474</v>
      </c>
      <c r="L18" s="95">
        <v>15124.179944234214</v>
      </c>
      <c r="M18" s="95">
        <v>10099.845717154616</v>
      </c>
    </row>
    <row r="19" spans="1:13" ht="14.25" hidden="1" outlineLevel="1">
      <c r="A19" s="94">
        <v>2005</v>
      </c>
      <c r="B19" s="44" t="s">
        <v>61</v>
      </c>
      <c r="C19" s="95">
        <v>3697.68070769435</v>
      </c>
      <c r="D19" s="95">
        <v>14378.111465179578</v>
      </c>
      <c r="E19" s="95">
        <v>10087.729303591583</v>
      </c>
      <c r="F19" s="95">
        <v>24465.84076877116</v>
      </c>
      <c r="G19" s="95">
        <v>1617.010290114851</v>
      </c>
      <c r="H19" s="95">
        <v>26082.85105888601</v>
      </c>
      <c r="I19" s="95">
        <v>6496.83733604428</v>
      </c>
      <c r="J19" s="95">
        <v>8467.193659869215</v>
      </c>
      <c r="K19" s="95">
        <v>15993.771692225982</v>
      </c>
      <c r="L19" s="95">
        <v>15377.10698400053</v>
      </c>
      <c r="M19" s="95">
        <v>9770.909086583682</v>
      </c>
    </row>
    <row r="20" spans="1:13" ht="14.25" hidden="1" outlineLevel="1">
      <c r="A20" s="94">
        <v>2005</v>
      </c>
      <c r="B20" s="44" t="s">
        <v>62</v>
      </c>
      <c r="C20" s="95">
        <v>3739.19899754365</v>
      </c>
      <c r="D20" s="95">
        <v>14705.906426342694</v>
      </c>
      <c r="E20" s="95">
        <v>9961.694051649738</v>
      </c>
      <c r="F20" s="95">
        <v>24667.60047799243</v>
      </c>
      <c r="G20" s="95">
        <v>1621.037940649273</v>
      </c>
      <c r="H20" s="95">
        <v>26288.6384186417</v>
      </c>
      <c r="I20" s="95">
        <v>6637.162077043085</v>
      </c>
      <c r="J20" s="95">
        <v>8632.622551948481</v>
      </c>
      <c r="K20" s="95">
        <v>16379.80272854013</v>
      </c>
      <c r="L20" s="95">
        <v>15755.619464914027</v>
      </c>
      <c r="M20" s="95">
        <v>9478.604019418442</v>
      </c>
    </row>
    <row r="21" spans="1:13" s="340" customFormat="1" ht="14.25" hidden="1" outlineLevel="1">
      <c r="A21" s="94">
        <v>2005</v>
      </c>
      <c r="B21" s="44" t="s">
        <v>63</v>
      </c>
      <c r="C21" s="95">
        <v>3739.19899754365</v>
      </c>
      <c r="D21" s="95">
        <v>14705.906426342694</v>
      </c>
      <c r="E21" s="95">
        <v>9961.694051649738</v>
      </c>
      <c r="F21" s="95">
        <v>24667.60047799243</v>
      </c>
      <c r="G21" s="95">
        <v>1621.037940649273</v>
      </c>
      <c r="H21" s="95">
        <v>26288.6384186417</v>
      </c>
      <c r="I21" s="95">
        <v>6637.162077043085</v>
      </c>
      <c r="J21" s="95">
        <v>8632.622551948481</v>
      </c>
      <c r="K21" s="95">
        <v>16379.80272854013</v>
      </c>
      <c r="L21" s="95">
        <v>15755.619464914027</v>
      </c>
      <c r="M21" s="95">
        <v>9478.604019418442</v>
      </c>
    </row>
    <row r="22" spans="1:13" ht="14.25" hidden="1" outlineLevel="1">
      <c r="A22" s="94">
        <v>2005</v>
      </c>
      <c r="B22" s="44" t="s">
        <v>64</v>
      </c>
      <c r="C22" s="95">
        <v>3770.4006506008095</v>
      </c>
      <c r="D22" s="95">
        <v>14799.448848171014</v>
      </c>
      <c r="E22" s="95">
        <v>10094.943802695347</v>
      </c>
      <c r="F22" s="95">
        <v>24894.39265086636</v>
      </c>
      <c r="G22" s="95">
        <v>1674.945367129058</v>
      </c>
      <c r="H22" s="95">
        <v>26569.33801799545</v>
      </c>
      <c r="I22" s="95">
        <v>6628.617532348801</v>
      </c>
      <c r="J22" s="95">
        <v>8806.884551649737</v>
      </c>
      <c r="K22" s="95">
        <v>16719.441545508864</v>
      </c>
      <c r="L22" s="95">
        <v>16096.268937130717</v>
      </c>
      <c r="M22" s="95">
        <v>9461.714269800172</v>
      </c>
    </row>
    <row r="23" spans="1:13" ht="14.25" hidden="1" outlineLevel="1">
      <c r="A23" s="94">
        <v>2005</v>
      </c>
      <c r="B23" s="44" t="s">
        <v>65</v>
      </c>
      <c r="C23" s="95">
        <v>3812.906094403505</v>
      </c>
      <c r="D23" s="95">
        <v>15413.958076080462</v>
      </c>
      <c r="E23" s="95">
        <v>9503.222764389562</v>
      </c>
      <c r="F23" s="95">
        <v>24917.180840470024</v>
      </c>
      <c r="G23" s="95">
        <v>1586.3086009802164</v>
      </c>
      <c r="H23" s="95">
        <v>26503.48944145024</v>
      </c>
      <c r="I23" s="95">
        <v>6391.356959370643</v>
      </c>
      <c r="J23" s="95">
        <v>8963.896782978158</v>
      </c>
      <c r="K23" s="95">
        <v>16871.999834030405</v>
      </c>
      <c r="L23" s="95">
        <v>16356.288355573259</v>
      </c>
      <c r="M23" s="95">
        <v>9200.746199628227</v>
      </c>
    </row>
    <row r="24" spans="1:13" ht="14.25" hidden="1" outlineLevel="1">
      <c r="A24" s="94">
        <v>2005</v>
      </c>
      <c r="B24" s="44" t="s">
        <v>66</v>
      </c>
      <c r="C24" s="97">
        <v>3977.840071698865</v>
      </c>
      <c r="D24" s="97">
        <v>16126.46162782978</v>
      </c>
      <c r="E24" s="97">
        <v>9929.42777003253</v>
      </c>
      <c r="F24" s="97">
        <v>26055.889397862313</v>
      </c>
      <c r="G24" s="97">
        <v>1541.532861979685</v>
      </c>
      <c r="H24" s="97">
        <v>27597.422259841995</v>
      </c>
      <c r="I24" s="97">
        <v>6339.390692425148</v>
      </c>
      <c r="J24" s="97">
        <v>9077.241401613222</v>
      </c>
      <c r="K24" s="97">
        <v>17318.628626435635</v>
      </c>
      <c r="L24" s="97">
        <v>16845.19514704906</v>
      </c>
      <c r="M24" s="97">
        <v>8677.759543815971</v>
      </c>
    </row>
    <row r="25" spans="1:13" s="340" customFormat="1" ht="14.25" hidden="1" outlineLevel="1">
      <c r="A25" s="94">
        <v>2005</v>
      </c>
      <c r="B25" s="44" t="s">
        <v>67</v>
      </c>
      <c r="C25" s="97">
        <v>3977.840071698865</v>
      </c>
      <c r="D25" s="97">
        <v>16126.46162782978</v>
      </c>
      <c r="E25" s="97">
        <v>9929.42777003253</v>
      </c>
      <c r="F25" s="97">
        <v>26055.889397862313</v>
      </c>
      <c r="G25" s="97">
        <v>1541.532861979685</v>
      </c>
      <c r="H25" s="97">
        <v>27597.422259841995</v>
      </c>
      <c r="I25" s="97">
        <v>6339.390692425148</v>
      </c>
      <c r="J25" s="97">
        <v>9077.241401613222</v>
      </c>
      <c r="K25" s="97">
        <v>17318.628626435635</v>
      </c>
      <c r="L25" s="97">
        <v>16845.19514704906</v>
      </c>
      <c r="M25" s="97">
        <v>8677.759543815971</v>
      </c>
    </row>
    <row r="26" spans="1:13" s="340" customFormat="1" ht="14.25" collapsed="1">
      <c r="A26" s="169">
        <v>2005</v>
      </c>
      <c r="B26" s="88"/>
      <c r="C26" s="170">
        <v>3977.840071698865</v>
      </c>
      <c r="D26" s="170">
        <v>16126.46162782978</v>
      </c>
      <c r="E26" s="170">
        <v>9929.42777003253</v>
      </c>
      <c r="F26" s="170">
        <v>26055.889397862313</v>
      </c>
      <c r="G26" s="170">
        <v>1541.532861979685</v>
      </c>
      <c r="H26" s="170">
        <v>27597.422259841995</v>
      </c>
      <c r="I26" s="170">
        <v>6339.390692425148</v>
      </c>
      <c r="J26" s="170">
        <v>9077.241401613222</v>
      </c>
      <c r="K26" s="170">
        <v>17318.628626435635</v>
      </c>
      <c r="L26" s="170">
        <v>16845.19514704906</v>
      </c>
      <c r="M26" s="170">
        <v>8677.759543815971</v>
      </c>
    </row>
    <row r="27" spans="1:13" ht="14.25" hidden="1" outlineLevel="1">
      <c r="A27" s="94">
        <v>2006</v>
      </c>
      <c r="B27" s="44" t="s">
        <v>52</v>
      </c>
      <c r="C27" s="95">
        <v>3943.896932881896</v>
      </c>
      <c r="D27" s="95">
        <v>15858.090434610303</v>
      </c>
      <c r="E27" s="95">
        <v>10012.260505875323</v>
      </c>
      <c r="F27" s="95">
        <v>25870.350940485627</v>
      </c>
      <c r="G27" s="95">
        <v>1508.5900219079865</v>
      </c>
      <c r="H27" s="95">
        <v>27378.94096239361</v>
      </c>
      <c r="I27" s="95">
        <v>6064.589228573325</v>
      </c>
      <c r="J27" s="95">
        <v>8026.541127265485</v>
      </c>
      <c r="K27" s="95">
        <v>17504.961528248026</v>
      </c>
      <c r="L27" s="95">
        <v>17025.538737303326</v>
      </c>
      <c r="M27" s="95">
        <v>8618.907256190665</v>
      </c>
    </row>
    <row r="28" spans="1:13" ht="14.25" hidden="1" outlineLevel="1">
      <c r="A28" s="94">
        <v>2006</v>
      </c>
      <c r="B28" s="44" t="s">
        <v>53</v>
      </c>
      <c r="C28" s="95">
        <v>3964.082221337051</v>
      </c>
      <c r="D28" s="95">
        <v>16381.581944466241</v>
      </c>
      <c r="E28" s="95">
        <v>9791.019683993893</v>
      </c>
      <c r="F28" s="95">
        <v>26172.601628460132</v>
      </c>
      <c r="G28" s="95">
        <v>1503.036878443869</v>
      </c>
      <c r="H28" s="95">
        <v>27675.638506904004</v>
      </c>
      <c r="I28" s="95">
        <v>6178.573856469494</v>
      </c>
      <c r="J28" s="95">
        <v>8242.858195578568</v>
      </c>
      <c r="K28" s="95">
        <v>17675.788488348935</v>
      </c>
      <c r="L28" s="95">
        <v>17200.61727411538</v>
      </c>
      <c r="M28" s="95">
        <v>8818.672873929496</v>
      </c>
    </row>
    <row r="29" spans="1:13" ht="14.25" hidden="1" outlineLevel="1">
      <c r="A29" s="94">
        <v>2006</v>
      </c>
      <c r="B29" s="44" t="s">
        <v>54</v>
      </c>
      <c r="C29" s="95">
        <v>3985.659762331541</v>
      </c>
      <c r="D29" s="95">
        <v>16132.446784696607</v>
      </c>
      <c r="E29" s="95">
        <v>10309.001659695943</v>
      </c>
      <c r="F29" s="95">
        <v>26441.44844439255</v>
      </c>
      <c r="G29" s="95">
        <v>1460.5317997742814</v>
      </c>
      <c r="H29" s="95">
        <v>27901.980244166833</v>
      </c>
      <c r="I29" s="95">
        <v>6372.684624576777</v>
      </c>
      <c r="J29" s="95">
        <v>8298.327922724557</v>
      </c>
      <c r="K29" s="95">
        <v>18073.124211644423</v>
      </c>
      <c r="L29" s="95">
        <v>17587.334329150897</v>
      </c>
      <c r="M29" s="95">
        <v>9861.835324968466</v>
      </c>
    </row>
    <row r="30" spans="1:13" ht="14.25" hidden="1" outlineLevel="1">
      <c r="A30" s="94">
        <v>2006</v>
      </c>
      <c r="B30" s="44" t="s">
        <v>55</v>
      </c>
      <c r="C30" s="95">
        <v>3985.659762331541</v>
      </c>
      <c r="D30" s="95">
        <v>16132.446784696607</v>
      </c>
      <c r="E30" s="95">
        <v>10309.001659695943</v>
      </c>
      <c r="F30" s="95">
        <v>26441.44844439255</v>
      </c>
      <c r="G30" s="95">
        <v>1460.5317997742814</v>
      </c>
      <c r="H30" s="95">
        <v>27901.980244166833</v>
      </c>
      <c r="I30" s="95">
        <v>6372.684624576777</v>
      </c>
      <c r="J30" s="95">
        <v>8298.327922724557</v>
      </c>
      <c r="K30" s="95">
        <v>18073.124211644423</v>
      </c>
      <c r="L30" s="95">
        <v>17587.334329150897</v>
      </c>
      <c r="M30" s="95">
        <v>9861.835324968466</v>
      </c>
    </row>
    <row r="31" spans="1:13" ht="14.25" hidden="1" outlineLevel="1">
      <c r="A31" s="94">
        <v>2006</v>
      </c>
      <c r="B31" s="44" t="s">
        <v>56</v>
      </c>
      <c r="C31" s="95">
        <v>4027.7569873199227</v>
      </c>
      <c r="D31" s="95">
        <v>16115.994549503752</v>
      </c>
      <c r="E31" s="95">
        <v>10722.566686583017</v>
      </c>
      <c r="F31" s="95">
        <v>26838.561236086767</v>
      </c>
      <c r="G31" s="95">
        <v>1380.082453694483</v>
      </c>
      <c r="H31" s="95">
        <v>28218.643689781253</v>
      </c>
      <c r="I31" s="95">
        <v>6045.380236340702</v>
      </c>
      <c r="J31" s="95">
        <v>8216.903065458408</v>
      </c>
      <c r="K31" s="95">
        <v>18338.998008364866</v>
      </c>
      <c r="L31" s="95">
        <v>17857.687612029476</v>
      </c>
      <c r="M31" s="95">
        <v>10564.616733552413</v>
      </c>
    </row>
    <row r="32" spans="1:13" ht="14.25" hidden="1" outlineLevel="1">
      <c r="A32" s="94">
        <v>2006</v>
      </c>
      <c r="B32" s="44" t="s">
        <v>57</v>
      </c>
      <c r="C32" s="95">
        <v>4045.776405762464</v>
      </c>
      <c r="D32" s="95">
        <v>17025.026308852488</v>
      </c>
      <c r="E32" s="95">
        <v>9904.458739958838</v>
      </c>
      <c r="F32" s="95">
        <v>26929.485048811322</v>
      </c>
      <c r="G32" s="95">
        <v>1322.8724689636858</v>
      </c>
      <c r="H32" s="95">
        <v>28252.35751777501</v>
      </c>
      <c r="I32" s="95">
        <v>6075.562139016132</v>
      </c>
      <c r="J32" s="95">
        <v>8407.145854079532</v>
      </c>
      <c r="K32" s="95">
        <v>18883.620693089026</v>
      </c>
      <c r="L32" s="95">
        <v>18402.656077806547</v>
      </c>
      <c r="M32" s="95">
        <v>10033.622993427603</v>
      </c>
    </row>
    <row r="33" spans="1:13" ht="14.25" hidden="1" outlineLevel="1">
      <c r="A33" s="94">
        <v>2006</v>
      </c>
      <c r="B33" s="44" t="s">
        <v>58</v>
      </c>
      <c r="C33" s="95">
        <v>4131.255659563168</v>
      </c>
      <c r="D33" s="95">
        <v>17317.278725717984</v>
      </c>
      <c r="E33" s="95">
        <v>9975.4634203014</v>
      </c>
      <c r="F33" s="95">
        <v>27292.742146019384</v>
      </c>
      <c r="G33" s="95">
        <v>1289.591416052579</v>
      </c>
      <c r="H33" s="95">
        <v>28582.333562071963</v>
      </c>
      <c r="I33" s="95">
        <v>6404.144393547102</v>
      </c>
      <c r="J33" s="95">
        <v>8262.63660293434</v>
      </c>
      <c r="K33" s="95">
        <v>19390.54945893912</v>
      </c>
      <c r="L33" s="95">
        <v>18900.489743079066</v>
      </c>
      <c r="M33" s="95">
        <v>10039.616553807344</v>
      </c>
    </row>
    <row r="34" spans="1:13" ht="14.25" hidden="1" outlineLevel="1">
      <c r="A34" s="94">
        <v>2006</v>
      </c>
      <c r="B34" s="44" t="s">
        <v>59</v>
      </c>
      <c r="C34" s="95">
        <v>4131.255659563168</v>
      </c>
      <c r="D34" s="95">
        <v>17317.278725717984</v>
      </c>
      <c r="E34" s="95">
        <v>9975.4634203014</v>
      </c>
      <c r="F34" s="95">
        <v>27292.742146019384</v>
      </c>
      <c r="G34" s="95">
        <v>1289.591416052579</v>
      </c>
      <c r="H34" s="95">
        <v>28582.333562071963</v>
      </c>
      <c r="I34" s="95">
        <v>6404.144393547102</v>
      </c>
      <c r="J34" s="95">
        <v>8262.63660293434</v>
      </c>
      <c r="K34" s="95">
        <v>19390.54945893912</v>
      </c>
      <c r="L34" s="95">
        <v>18900.489743079066</v>
      </c>
      <c r="M34" s="95">
        <v>10039.616553807344</v>
      </c>
    </row>
    <row r="35" spans="1:13" ht="14.25" hidden="1" outlineLevel="1">
      <c r="A35" s="94">
        <v>2006</v>
      </c>
      <c r="B35" s="44" t="s">
        <v>60</v>
      </c>
      <c r="C35" s="95">
        <v>4129.1849897098855</v>
      </c>
      <c r="D35" s="95">
        <v>17529.694702147317</v>
      </c>
      <c r="E35" s="95">
        <v>10112.142601075482</v>
      </c>
      <c r="F35" s="95">
        <v>27641.837303222797</v>
      </c>
      <c r="G35" s="95">
        <v>1293.1542521410079</v>
      </c>
      <c r="H35" s="95">
        <v>28934.991555363806</v>
      </c>
      <c r="I35" s="95">
        <v>6445.72495518821</v>
      </c>
      <c r="J35" s="95">
        <v>8249.603103631414</v>
      </c>
      <c r="K35" s="95">
        <v>19274.797583482705</v>
      </c>
      <c r="L35" s="95">
        <v>18791.719478191593</v>
      </c>
      <c r="M35" s="95">
        <v>10343.049682998073</v>
      </c>
    </row>
    <row r="36" spans="1:13" ht="14.25" hidden="1" outlineLevel="1">
      <c r="A36" s="94">
        <v>2006</v>
      </c>
      <c r="B36" s="44" t="s">
        <v>61</v>
      </c>
      <c r="C36" s="95">
        <v>4175.386344021775</v>
      </c>
      <c r="D36" s="95">
        <v>17021.295009355374</v>
      </c>
      <c r="E36" s="95">
        <v>11156.907986456881</v>
      </c>
      <c r="F36" s="95">
        <v>28178.202995812255</v>
      </c>
      <c r="G36" s="95">
        <v>1438.8723029940913</v>
      </c>
      <c r="H36" s="95">
        <v>29617.075298806347</v>
      </c>
      <c r="I36" s="95">
        <v>6345.646617539667</v>
      </c>
      <c r="J36" s="95">
        <v>8416.099528646351</v>
      </c>
      <c r="K36" s="95">
        <v>19574.348071433313</v>
      </c>
      <c r="L36" s="95">
        <v>19094.995950341898</v>
      </c>
      <c r="M36" s="95">
        <v>10302.50202914426</v>
      </c>
    </row>
    <row r="37" spans="1:13" ht="14.25" hidden="1" outlineLevel="1">
      <c r="A37" s="94">
        <v>2006</v>
      </c>
      <c r="B37" s="44" t="s">
        <v>62</v>
      </c>
      <c r="C37" s="95">
        <v>4197.270596826661</v>
      </c>
      <c r="D37" s="95">
        <v>17027.468171355973</v>
      </c>
      <c r="E37" s="95">
        <v>11206.808736639447</v>
      </c>
      <c r="F37" s="95">
        <v>28234.27690799542</v>
      </c>
      <c r="G37" s="95">
        <v>1445.442242581159</v>
      </c>
      <c r="H37" s="95">
        <v>29679.719150576577</v>
      </c>
      <c r="I37" s="95">
        <v>6317.229967469959</v>
      </c>
      <c r="J37" s="95">
        <v>8325.669129655447</v>
      </c>
      <c r="K37" s="95">
        <v>19899.00667197769</v>
      </c>
      <c r="L37" s="95">
        <v>19429.936134900086</v>
      </c>
      <c r="M37" s="95">
        <v>9834.245137090884</v>
      </c>
    </row>
    <row r="38" spans="1:13" ht="14.25" hidden="1" outlineLevel="1">
      <c r="A38" s="94">
        <v>2006</v>
      </c>
      <c r="B38" s="44" t="s">
        <v>63</v>
      </c>
      <c r="C38" s="95">
        <v>4197.270596826661</v>
      </c>
      <c r="D38" s="95">
        <v>17027.468171355973</v>
      </c>
      <c r="E38" s="95">
        <v>11206.808736639447</v>
      </c>
      <c r="F38" s="95">
        <v>28234.27690799542</v>
      </c>
      <c r="G38" s="95">
        <v>1445.442242581159</v>
      </c>
      <c r="H38" s="95">
        <v>29679.719150576577</v>
      </c>
      <c r="I38" s="95">
        <v>6317.229967469959</v>
      </c>
      <c r="J38" s="95">
        <v>8325.669129655447</v>
      </c>
      <c r="K38" s="95">
        <v>19899.00667197769</v>
      </c>
      <c r="L38" s="95">
        <v>19429.936134900086</v>
      </c>
      <c r="M38" s="95">
        <v>9834.245137090884</v>
      </c>
    </row>
    <row r="39" spans="1:13" ht="14.25" hidden="1" outlineLevel="1">
      <c r="A39" s="94">
        <v>2006</v>
      </c>
      <c r="B39" s="44" t="s">
        <v>64</v>
      </c>
      <c r="C39" s="95">
        <v>4186.999269733785</v>
      </c>
      <c r="D39" s="95">
        <v>16989.512885589193</v>
      </c>
      <c r="E39" s="95">
        <v>11648.443304786564</v>
      </c>
      <c r="F39" s="95">
        <v>28637.956190375753</v>
      </c>
      <c r="G39" s="95">
        <v>1521.457312620328</v>
      </c>
      <c r="H39" s="95">
        <v>30159.413502996085</v>
      </c>
      <c r="I39" s="95">
        <v>6050.460051118635</v>
      </c>
      <c r="J39" s="95">
        <v>8352.363005377414</v>
      </c>
      <c r="K39" s="95">
        <v>20822.109042023498</v>
      </c>
      <c r="L39" s="95">
        <v>20357.490705702716</v>
      </c>
      <c r="M39" s="95">
        <v>9426.4909148244</v>
      </c>
    </row>
    <row r="40" spans="1:13" ht="14.25" hidden="1" outlineLevel="1">
      <c r="A40" s="94">
        <v>2006</v>
      </c>
      <c r="B40" s="44" t="s">
        <v>65</v>
      </c>
      <c r="C40" s="95">
        <v>4226.643165372104</v>
      </c>
      <c r="D40" s="95">
        <v>17680.54370446259</v>
      </c>
      <c r="E40" s="95">
        <v>11477.592664715527</v>
      </c>
      <c r="F40" s="95">
        <v>29158.13636917812</v>
      </c>
      <c r="G40" s="95">
        <v>1599.1885414592048</v>
      </c>
      <c r="H40" s="95">
        <v>30757.324910637322</v>
      </c>
      <c r="I40" s="95">
        <v>5724.751815707362</v>
      </c>
      <c r="J40" s="95">
        <v>8387.242182832104</v>
      </c>
      <c r="K40" s="95">
        <v>21007.951271327092</v>
      </c>
      <c r="L40" s="95">
        <v>20544.87615348868</v>
      </c>
      <c r="M40" s="95">
        <v>9236.284453628094</v>
      </c>
    </row>
    <row r="41" spans="1:13" ht="14.25" hidden="1" outlineLevel="1">
      <c r="A41" s="96">
        <v>2006</v>
      </c>
      <c r="B41" s="44" t="s">
        <v>66</v>
      </c>
      <c r="C41" s="97">
        <v>4354.087034455288</v>
      </c>
      <c r="D41" s="97">
        <v>18280.593040454092</v>
      </c>
      <c r="E41" s="97">
        <v>11864.841731394808</v>
      </c>
      <c r="F41" s="97">
        <v>30145.4347718489</v>
      </c>
      <c r="G41" s="97">
        <v>1666.056927570869</v>
      </c>
      <c r="H41" s="97">
        <v>31811.491699419767</v>
      </c>
      <c r="I41" s="97">
        <v>5575.5561315806945</v>
      </c>
      <c r="J41" s="97">
        <v>8457.28740954657</v>
      </c>
      <c r="K41" s="97">
        <v>21275.593507269466</v>
      </c>
      <c r="L41" s="97">
        <v>20830.577673770164</v>
      </c>
      <c r="M41" s="97">
        <v>8496.14646484764</v>
      </c>
    </row>
    <row r="42" spans="1:13" ht="14.25" hidden="1" outlineLevel="1">
      <c r="A42" s="94">
        <v>2006</v>
      </c>
      <c r="B42" s="44" t="s">
        <v>67</v>
      </c>
      <c r="C42" s="97">
        <v>4354.087034455288</v>
      </c>
      <c r="D42" s="97">
        <v>18280.593040454092</v>
      </c>
      <c r="E42" s="97">
        <v>11864.841731394808</v>
      </c>
      <c r="F42" s="97">
        <v>30145.4347718489</v>
      </c>
      <c r="G42" s="97">
        <v>1666.056927570869</v>
      </c>
      <c r="H42" s="97">
        <v>31811.491699419767</v>
      </c>
      <c r="I42" s="97">
        <v>5575.5561315806945</v>
      </c>
      <c r="J42" s="97">
        <v>8457.28740954657</v>
      </c>
      <c r="K42" s="97">
        <v>21275.593507269466</v>
      </c>
      <c r="L42" s="97">
        <v>20830.577673770164</v>
      </c>
      <c r="M42" s="97">
        <v>8496.14646484764</v>
      </c>
    </row>
    <row r="43" spans="1:13" ht="14.25" collapsed="1">
      <c r="A43" s="169">
        <v>2006</v>
      </c>
      <c r="B43" s="88"/>
      <c r="C43" s="170">
        <v>4354.087034455288</v>
      </c>
      <c r="D43" s="170">
        <v>18280.593040454092</v>
      </c>
      <c r="E43" s="170">
        <v>11864.841731394808</v>
      </c>
      <c r="F43" s="170">
        <v>30145.4347718489</v>
      </c>
      <c r="G43" s="170">
        <v>1666.056927570869</v>
      </c>
      <c r="H43" s="170">
        <v>31811.491699419767</v>
      </c>
      <c r="I43" s="170">
        <v>5575.5561315806945</v>
      </c>
      <c r="J43" s="170">
        <v>8457.28740954657</v>
      </c>
      <c r="K43" s="170">
        <v>21275.593507269466</v>
      </c>
      <c r="L43" s="170">
        <v>20830.577673770164</v>
      </c>
      <c r="M43" s="170">
        <v>8496.14646484764</v>
      </c>
    </row>
    <row r="44" spans="1:13" ht="14.25" hidden="1" outlineLevel="1">
      <c r="A44" s="94">
        <v>2007</v>
      </c>
      <c r="B44" s="44" t="s">
        <v>52</v>
      </c>
      <c r="C44" s="95">
        <v>4296.592445064064</v>
      </c>
      <c r="D44" s="95">
        <v>17818.991341055236</v>
      </c>
      <c r="E44" s="95">
        <v>12354.660905561643</v>
      </c>
      <c r="F44" s="95">
        <v>30173.652246616875</v>
      </c>
      <c r="G44" s="95">
        <v>1728.5113855141738</v>
      </c>
      <c r="H44" s="95">
        <v>31902.163632131047</v>
      </c>
      <c r="I44" s="95">
        <v>5781.540396999269</v>
      </c>
      <c r="J44" s="95">
        <v>7940.873000066387</v>
      </c>
      <c r="K44" s="95">
        <v>21519.3290513178</v>
      </c>
      <c r="L44" s="95">
        <v>21077.40277501162</v>
      </c>
      <c r="M44" s="95">
        <v>8394.794164509061</v>
      </c>
    </row>
    <row r="45" spans="1:13" ht="14.25" hidden="1" outlineLevel="1">
      <c r="A45" s="94">
        <v>2007</v>
      </c>
      <c r="B45" s="44" t="s">
        <v>53</v>
      </c>
      <c r="C45" s="95">
        <v>4295.947951935205</v>
      </c>
      <c r="D45" s="95">
        <v>18157.3213001902</v>
      </c>
      <c r="E45" s="95">
        <v>12390.524460252273</v>
      </c>
      <c r="F45" s="95">
        <v>30547.845760442477</v>
      </c>
      <c r="G45" s="95">
        <v>1782.5215096594304</v>
      </c>
      <c r="H45" s="95">
        <v>32330.367270101906</v>
      </c>
      <c r="I45" s="95">
        <v>5557.725087963885</v>
      </c>
      <c r="J45" s="95">
        <v>7955.135563964681</v>
      </c>
      <c r="K45" s="95">
        <v>21585.0624377614</v>
      </c>
      <c r="L45" s="95">
        <v>21132.962258514242</v>
      </c>
      <c r="M45" s="95">
        <v>8624.634236207927</v>
      </c>
    </row>
    <row r="46" spans="1:13" ht="14.25" hidden="1" outlineLevel="1">
      <c r="A46" s="94">
        <v>2007</v>
      </c>
      <c r="B46" s="44" t="s">
        <v>54</v>
      </c>
      <c r="C46" s="95">
        <v>4341.811624510389</v>
      </c>
      <c r="D46" s="95">
        <v>18265.046622506805</v>
      </c>
      <c r="E46" s="95">
        <v>12527.573790081657</v>
      </c>
      <c r="F46" s="95">
        <v>30792.620412588465</v>
      </c>
      <c r="G46" s="95">
        <v>1772.1851224855607</v>
      </c>
      <c r="H46" s="95">
        <v>32564.80553507402</v>
      </c>
      <c r="I46" s="95">
        <v>5188.271692225983</v>
      </c>
      <c r="J46" s="95">
        <v>8041.225353515235</v>
      </c>
      <c r="K46" s="95">
        <v>21819.02791608577</v>
      </c>
      <c r="L46" s="95">
        <v>21365.996381862842</v>
      </c>
      <c r="M46" s="95">
        <v>8315.428334329152</v>
      </c>
    </row>
    <row r="47" spans="1:13" ht="14.25" hidden="1" outlineLevel="1">
      <c r="A47" s="94">
        <v>2007</v>
      </c>
      <c r="B47" s="44" t="s">
        <v>55</v>
      </c>
      <c r="C47" s="95">
        <v>4341.811624510389</v>
      </c>
      <c r="D47" s="95">
        <v>18265.046622506805</v>
      </c>
      <c r="E47" s="95">
        <v>12527.573790081657</v>
      </c>
      <c r="F47" s="95">
        <v>30792.620412588465</v>
      </c>
      <c r="G47" s="95">
        <v>1772.1851224855607</v>
      </c>
      <c r="H47" s="95">
        <v>32564.80553507402</v>
      </c>
      <c r="I47" s="95">
        <v>5188.271692225983</v>
      </c>
      <c r="J47" s="95">
        <v>8041.225353515235</v>
      </c>
      <c r="K47" s="95">
        <v>21819.02791608577</v>
      </c>
      <c r="L47" s="95">
        <v>21365.996381862842</v>
      </c>
      <c r="M47" s="95">
        <v>8315.428334329152</v>
      </c>
    </row>
    <row r="48" spans="1:13" ht="14.25" hidden="1" outlineLevel="1">
      <c r="A48" s="94">
        <v>2007</v>
      </c>
      <c r="B48" s="44" t="s">
        <v>56</v>
      </c>
      <c r="C48" s="95">
        <v>4356.452931023036</v>
      </c>
      <c r="D48" s="95">
        <v>17822.844554063264</v>
      </c>
      <c r="E48" s="95">
        <v>13202.895140410275</v>
      </c>
      <c r="F48" s="95">
        <v>31025.73969447354</v>
      </c>
      <c r="G48" s="95">
        <v>1823.602425147713</v>
      </c>
      <c r="H48" s="95">
        <v>32849.34211962126</v>
      </c>
      <c r="I48" s="95">
        <v>5236.0484852619</v>
      </c>
      <c r="J48" s="95">
        <v>8198.346262364736</v>
      </c>
      <c r="K48" s="95">
        <v>22033.29539268406</v>
      </c>
      <c r="L48" s="95">
        <v>21587.29535949014</v>
      </c>
      <c r="M48" s="95">
        <v>9023.88956233818</v>
      </c>
    </row>
    <row r="49" spans="1:13" ht="14.25" hidden="1" outlineLevel="1">
      <c r="A49" s="94">
        <v>2007</v>
      </c>
      <c r="B49" s="44" t="s">
        <v>57</v>
      </c>
      <c r="C49" s="95">
        <v>4395.236008763194</v>
      </c>
      <c r="D49" s="95">
        <v>18544.519813874726</v>
      </c>
      <c r="E49" s="95">
        <v>13117.934276040629</v>
      </c>
      <c r="F49" s="95">
        <v>31662.454089915354</v>
      </c>
      <c r="G49" s="95">
        <v>1840.6280953329351</v>
      </c>
      <c r="H49" s="95">
        <v>33503.08218524829</v>
      </c>
      <c r="I49" s="95">
        <v>5360.923181305185</v>
      </c>
      <c r="J49" s="95">
        <v>8481.329316869149</v>
      </c>
      <c r="K49" s="95">
        <v>22610.866991967072</v>
      </c>
      <c r="L49" s="95">
        <v>22152.07627962557</v>
      </c>
      <c r="M49" s="95">
        <v>9552.129924317866</v>
      </c>
    </row>
    <row r="50" spans="1:13" ht="14.25" hidden="1" outlineLevel="1">
      <c r="A50" s="94">
        <v>2007</v>
      </c>
      <c r="B50" s="44" t="s">
        <v>58</v>
      </c>
      <c r="C50" s="95">
        <v>4467.190632676094</v>
      </c>
      <c r="D50" s="95">
        <v>18731.736150441477</v>
      </c>
      <c r="E50" s="95">
        <v>13373.254564163844</v>
      </c>
      <c r="F50" s="95">
        <v>32104.990714605323</v>
      </c>
      <c r="G50" s="95">
        <v>1971.4634625240656</v>
      </c>
      <c r="H50" s="95">
        <v>34076.45417712939</v>
      </c>
      <c r="I50" s="95">
        <v>5488.183419903074</v>
      </c>
      <c r="J50" s="95">
        <v>8464.133622120427</v>
      </c>
      <c r="K50" s="95">
        <v>23220.865066719776</v>
      </c>
      <c r="L50" s="95">
        <v>22765.692889862574</v>
      </c>
      <c r="M50" s="95">
        <v>9678.289657770696</v>
      </c>
    </row>
    <row r="51" spans="1:13" ht="14.25" hidden="1" outlineLevel="1">
      <c r="A51" s="94">
        <v>2007</v>
      </c>
      <c r="B51" s="44" t="s">
        <v>59</v>
      </c>
      <c r="C51" s="95">
        <v>4467.190632676094</v>
      </c>
      <c r="D51" s="95">
        <v>18731.736150441477</v>
      </c>
      <c r="E51" s="95">
        <v>13373.254564163844</v>
      </c>
      <c r="F51" s="95">
        <v>32104.990714605323</v>
      </c>
      <c r="G51" s="95">
        <v>1971.4634625240656</v>
      </c>
      <c r="H51" s="95">
        <v>34076.45417712939</v>
      </c>
      <c r="I51" s="95">
        <v>5488.183419903074</v>
      </c>
      <c r="J51" s="95">
        <v>8464.133622120427</v>
      </c>
      <c r="K51" s="95">
        <v>23220.865066719776</v>
      </c>
      <c r="L51" s="95">
        <v>22765.692889862574</v>
      </c>
      <c r="M51" s="95">
        <v>9678.289657770696</v>
      </c>
    </row>
    <row r="52" spans="1:13" ht="14.25" hidden="1" outlineLevel="1">
      <c r="A52" s="94">
        <v>2007</v>
      </c>
      <c r="B52" s="44" t="s">
        <v>60</v>
      </c>
      <c r="C52" s="95">
        <v>4458.212540662551</v>
      </c>
      <c r="D52" s="95">
        <v>18871.032481931885</v>
      </c>
      <c r="E52" s="95">
        <v>12691.779943878046</v>
      </c>
      <c r="F52" s="95">
        <v>31562.81242580993</v>
      </c>
      <c r="G52" s="95">
        <v>1912.7556700192524</v>
      </c>
      <c r="H52" s="95">
        <v>33475.56809582918</v>
      </c>
      <c r="I52" s="95">
        <v>5230.569207561574</v>
      </c>
      <c r="J52" s="95">
        <v>8430.410558985594</v>
      </c>
      <c r="K52" s="95">
        <v>23685.697968532168</v>
      </c>
      <c r="L52" s="95">
        <v>23229.577375024895</v>
      </c>
      <c r="M52" s="95">
        <v>9063.206037475935</v>
      </c>
    </row>
    <row r="53" spans="1:13" ht="14.25" hidden="1" outlineLevel="1">
      <c r="A53" s="94">
        <v>2007</v>
      </c>
      <c r="B53" s="44" t="s">
        <v>61</v>
      </c>
      <c r="C53" s="95">
        <v>4500.203080395671</v>
      </c>
      <c r="D53" s="95">
        <v>18874.159728907587</v>
      </c>
      <c r="E53" s="95">
        <v>13306.70669853283</v>
      </c>
      <c r="F53" s="95">
        <v>32180.86642744042</v>
      </c>
      <c r="G53" s="95">
        <v>1986.6684916351323</v>
      </c>
      <c r="H53" s="95">
        <v>34167.534919075544</v>
      </c>
      <c r="I53" s="95">
        <v>5458.7955170284795</v>
      </c>
      <c r="J53" s="95">
        <v>8457.199678018987</v>
      </c>
      <c r="K53" s="95">
        <v>23845.735311690896</v>
      </c>
      <c r="L53" s="95">
        <v>23386.0824868884</v>
      </c>
      <c r="M53" s="95">
        <v>9398.76753701122</v>
      </c>
    </row>
    <row r="54" spans="1:13" ht="14.25" hidden="1" outlineLevel="1">
      <c r="A54" s="94">
        <v>2007</v>
      </c>
      <c r="B54" s="44" t="s">
        <v>62</v>
      </c>
      <c r="C54" s="95">
        <v>4569.59669388568</v>
      </c>
      <c r="D54" s="95">
        <v>19010.407196835295</v>
      </c>
      <c r="E54" s="95">
        <v>13488.513675894575</v>
      </c>
      <c r="F54" s="95">
        <v>32498.92087272987</v>
      </c>
      <c r="G54" s="95">
        <v>2004.0998151762597</v>
      </c>
      <c r="H54" s="95">
        <v>34503.02068790612</v>
      </c>
      <c r="I54" s="95">
        <v>5616.029042056694</v>
      </c>
      <c r="J54" s="95">
        <v>8400.058105954988</v>
      </c>
      <c r="K54" s="95">
        <v>24414.731527584147</v>
      </c>
      <c r="L54" s="95">
        <v>23948.819491469163</v>
      </c>
      <c r="M54" s="95">
        <v>9441.526513642699</v>
      </c>
    </row>
    <row r="55" spans="1:13" ht="14.25" collapsed="1">
      <c r="A55" s="94">
        <v>2007</v>
      </c>
      <c r="B55" s="44" t="s">
        <v>63</v>
      </c>
      <c r="C55" s="95">
        <v>4569.59669388568</v>
      </c>
      <c r="D55" s="95">
        <v>19010.407196835295</v>
      </c>
      <c r="E55" s="95">
        <v>13488.513675894575</v>
      </c>
      <c r="F55" s="95">
        <v>32498.92087272987</v>
      </c>
      <c r="G55" s="95">
        <v>2004.0998151762597</v>
      </c>
      <c r="H55" s="95">
        <v>34503.02068790612</v>
      </c>
      <c r="I55" s="95">
        <v>5616.029042056694</v>
      </c>
      <c r="J55" s="95">
        <v>8400.058105954988</v>
      </c>
      <c r="K55" s="95">
        <v>24414.731527584147</v>
      </c>
      <c r="L55" s="95">
        <v>23948.819491469163</v>
      </c>
      <c r="M55" s="95">
        <v>9441.526513642699</v>
      </c>
    </row>
    <row r="56" spans="1:13" ht="14.25" hidden="1" outlineLevel="1">
      <c r="A56" s="94">
        <v>2007</v>
      </c>
      <c r="B56" s="44" t="s">
        <v>64</v>
      </c>
      <c r="C56" s="95">
        <v>4567.382393945429</v>
      </c>
      <c r="D56" s="95">
        <v>18549.6660270796</v>
      </c>
      <c r="E56" s="95">
        <v>13894.812553940119</v>
      </c>
      <c r="F56" s="95">
        <v>32444.478581019717</v>
      </c>
      <c r="G56" s="95">
        <v>2065.1331835291776</v>
      </c>
      <c r="H56" s="95">
        <v>34509.61176454889</v>
      </c>
      <c r="I56" s="95">
        <v>5597.653152990772</v>
      </c>
      <c r="J56" s="95">
        <v>8552.208242050056</v>
      </c>
      <c r="K56" s="95">
        <v>25068.132211378874</v>
      </c>
      <c r="L56" s="95">
        <v>24603.447653189934</v>
      </c>
      <c r="M56" s="95">
        <v>8987.137659662749</v>
      </c>
    </row>
    <row r="57" spans="1:13" ht="14.25" hidden="1" outlineLevel="1">
      <c r="A57" s="94">
        <v>2007</v>
      </c>
      <c r="B57" s="44" t="s">
        <v>65</v>
      </c>
      <c r="C57" s="95">
        <v>4601.825200823209</v>
      </c>
      <c r="D57" s="95">
        <v>19359.490380305713</v>
      </c>
      <c r="E57" s="95">
        <v>13067.256423023302</v>
      </c>
      <c r="F57" s="95">
        <v>32426.746803329017</v>
      </c>
      <c r="G57" s="95">
        <v>2126.6463116245104</v>
      </c>
      <c r="H57" s="95">
        <v>34553.39311495353</v>
      </c>
      <c r="I57" s="95">
        <v>5672.787424815773</v>
      </c>
      <c r="J57" s="95">
        <v>8649.111249419106</v>
      </c>
      <c r="K57" s="95">
        <v>25520.006008099313</v>
      </c>
      <c r="L57" s="95">
        <v>25029.14625240656</v>
      </c>
      <c r="M57" s="95">
        <v>8801.985994489809</v>
      </c>
    </row>
    <row r="58" spans="1:13" ht="14.25" hidden="1" outlineLevel="1">
      <c r="A58" s="94">
        <v>2007</v>
      </c>
      <c r="B58" s="44" t="s">
        <v>66</v>
      </c>
      <c r="C58" s="97">
        <v>4703.997477262165</v>
      </c>
      <c r="D58" s="97">
        <v>20666.54648092644</v>
      </c>
      <c r="E58" s="97">
        <v>13025.823242381995</v>
      </c>
      <c r="F58" s="97">
        <v>33692.36972330844</v>
      </c>
      <c r="G58" s="97">
        <v>2247.456390559649</v>
      </c>
      <c r="H58" s="97">
        <v>35939.82611386808</v>
      </c>
      <c r="I58" s="97">
        <v>6061.864495352851</v>
      </c>
      <c r="J58" s="97">
        <v>8685.5548695479</v>
      </c>
      <c r="K58" s="97">
        <v>26066.547965212772</v>
      </c>
      <c r="L58" s="97">
        <v>25569.188840204475</v>
      </c>
      <c r="M58" s="97">
        <v>8703.486426840602</v>
      </c>
    </row>
    <row r="59" spans="1:13" ht="14.25" collapsed="1">
      <c r="A59" s="169">
        <v>2007</v>
      </c>
      <c r="B59" s="88" t="s">
        <v>67</v>
      </c>
      <c r="C59" s="170">
        <v>4703.997477262165</v>
      </c>
      <c r="D59" s="170">
        <v>20666.54648092644</v>
      </c>
      <c r="E59" s="170">
        <v>13025.823242381995</v>
      </c>
      <c r="F59" s="170">
        <v>33692.36972330844</v>
      </c>
      <c r="G59" s="170">
        <v>2247.456390559649</v>
      </c>
      <c r="H59" s="170">
        <v>35939.82611386808</v>
      </c>
      <c r="I59" s="170">
        <v>6061.864495352851</v>
      </c>
      <c r="J59" s="170">
        <v>8685.5548695479</v>
      </c>
      <c r="K59" s="170">
        <v>26066.547965212772</v>
      </c>
      <c r="L59" s="170">
        <v>25569.188840204475</v>
      </c>
      <c r="M59" s="170">
        <v>8703.486426840602</v>
      </c>
    </row>
    <row r="60" spans="1:13" ht="14.25" hidden="1" outlineLevel="1">
      <c r="A60" s="169">
        <v>2007</v>
      </c>
      <c r="B60" s="88"/>
      <c r="C60" s="170">
        <v>4703.997477262165</v>
      </c>
      <c r="D60" s="170">
        <v>20666.54648092644</v>
      </c>
      <c r="E60" s="170">
        <v>13025.823242381995</v>
      </c>
      <c r="F60" s="170">
        <v>33692.36972330844</v>
      </c>
      <c r="G60" s="170">
        <v>2247.456390559649</v>
      </c>
      <c r="H60" s="170">
        <v>35939.82611386808</v>
      </c>
      <c r="I60" s="170">
        <v>6061.864495352851</v>
      </c>
      <c r="J60" s="170">
        <v>8685.5548695479</v>
      </c>
      <c r="K60" s="170">
        <v>26066.547965212772</v>
      </c>
      <c r="L60" s="170">
        <v>25569.188840204475</v>
      </c>
      <c r="M60" s="170">
        <v>8703.486426840602</v>
      </c>
    </row>
    <row r="61" spans="1:13" ht="14.25" hidden="1" outlineLevel="1">
      <c r="A61" s="94">
        <v>2008</v>
      </c>
      <c r="B61" s="44" t="s">
        <v>52</v>
      </c>
      <c r="C61" s="95">
        <v>4656.356834627895</v>
      </c>
      <c r="D61" s="95">
        <v>19576.68722547467</v>
      </c>
      <c r="E61" s="95">
        <v>13991.195644957843</v>
      </c>
      <c r="F61" s="95">
        <v>33567.88287043251</v>
      </c>
      <c r="G61" s="95">
        <v>2443.8360838810327</v>
      </c>
      <c r="H61" s="95">
        <v>36011.71895431355</v>
      </c>
      <c r="I61" s="95">
        <v>6426.383680110204</v>
      </c>
      <c r="J61" s="95">
        <v>7931.645306379871</v>
      </c>
      <c r="K61" s="95">
        <v>26626.802263825266</v>
      </c>
      <c r="L61" s="95">
        <v>26057.97878908584</v>
      </c>
      <c r="M61" s="95">
        <v>9456.958512248557</v>
      </c>
    </row>
    <row r="62" spans="1:13" ht="14.25" hidden="1" outlineLevel="1">
      <c r="A62" s="94">
        <v>2008</v>
      </c>
      <c r="B62" s="44" t="s">
        <v>53</v>
      </c>
      <c r="C62" s="95">
        <v>4592.086038637722</v>
      </c>
      <c r="D62" s="95">
        <v>19743.14588487287</v>
      </c>
      <c r="E62" s="95">
        <v>14106.626535218747</v>
      </c>
      <c r="F62" s="95">
        <v>33849.77242009161</v>
      </c>
      <c r="G62" s="95">
        <v>2547.3602012879237</v>
      </c>
      <c r="H62" s="95">
        <v>36397.13262137954</v>
      </c>
      <c r="I62" s="95">
        <v>6146.53406675297</v>
      </c>
      <c r="J62" s="95">
        <v>7973.797234946558</v>
      </c>
      <c r="K62" s="95">
        <v>26874.148443205206</v>
      </c>
      <c r="L62" s="95">
        <v>26301.56399787559</v>
      </c>
      <c r="M62" s="95">
        <v>8732.754013476731</v>
      </c>
    </row>
    <row r="63" spans="1:13" ht="14.25" hidden="1" outlineLevel="1">
      <c r="A63" s="94">
        <v>2008</v>
      </c>
      <c r="B63" s="44" t="s">
        <v>54</v>
      </c>
      <c r="C63" s="95">
        <v>4541.860087631945</v>
      </c>
      <c r="D63" s="95">
        <v>19602.332006840934</v>
      </c>
      <c r="E63" s="95">
        <v>13901.677711887405</v>
      </c>
      <c r="F63" s="95">
        <v>33504.00971872834</v>
      </c>
      <c r="G63" s="95">
        <v>2612.4493950076344</v>
      </c>
      <c r="H63" s="95">
        <v>36116.459113735975</v>
      </c>
      <c r="I63" s="95">
        <v>5908.0955992498175</v>
      </c>
      <c r="J63" s="95">
        <v>7465.704806479453</v>
      </c>
      <c r="K63" s="95">
        <v>27222.565856735044</v>
      </c>
      <c r="L63" s="95">
        <v>26646.501626502024</v>
      </c>
      <c r="M63" s="95">
        <v>8041.302029144261</v>
      </c>
    </row>
    <row r="64" spans="1:13" ht="14.25" collapsed="1">
      <c r="A64" s="94">
        <v>2008</v>
      </c>
      <c r="B64" s="44" t="s">
        <v>55</v>
      </c>
      <c r="C64" s="95">
        <v>4541.860087631945</v>
      </c>
      <c r="D64" s="95">
        <v>19602.332006840934</v>
      </c>
      <c r="E64" s="95">
        <v>13901.677711887405</v>
      </c>
      <c r="F64" s="95">
        <v>33504.00971872834</v>
      </c>
      <c r="G64" s="95">
        <v>2612.4493950076344</v>
      </c>
      <c r="H64" s="95">
        <v>36116.459113735975</v>
      </c>
      <c r="I64" s="95">
        <v>5908.0955992498175</v>
      </c>
      <c r="J64" s="95">
        <v>7465.704806479453</v>
      </c>
      <c r="K64" s="95">
        <v>27222.565856735044</v>
      </c>
      <c r="L64" s="95">
        <v>26646.501626502024</v>
      </c>
      <c r="M64" s="95">
        <v>8041.302029144261</v>
      </c>
    </row>
    <row r="65" spans="1:13" ht="14.25" hidden="1" outlineLevel="1">
      <c r="A65" s="94">
        <v>2008</v>
      </c>
      <c r="B65" s="44" t="s">
        <v>56</v>
      </c>
      <c r="C65" s="95">
        <v>4521.487120759477</v>
      </c>
      <c r="D65" s="95">
        <v>19093.727091161123</v>
      </c>
      <c r="E65" s="95">
        <v>14517.267310628693</v>
      </c>
      <c r="F65" s="95">
        <v>33610.994401789816</v>
      </c>
      <c r="G65" s="95">
        <v>2710.8437958573986</v>
      </c>
      <c r="H65" s="95">
        <v>36321.838197647216</v>
      </c>
      <c r="I65" s="95">
        <v>5595.839293998539</v>
      </c>
      <c r="J65" s="95">
        <v>7531.633041226847</v>
      </c>
      <c r="K65" s="95">
        <v>27606.641107349133</v>
      </c>
      <c r="L65" s="95">
        <v>27019.54232224656</v>
      </c>
      <c r="M65" s="95">
        <v>7879.013103133506</v>
      </c>
    </row>
    <row r="66" spans="1:13" ht="14.25" hidden="1" outlineLevel="1">
      <c r="A66" s="94">
        <v>2008</v>
      </c>
      <c r="B66" s="44" t="s">
        <v>57</v>
      </c>
      <c r="C66" s="95">
        <v>4470.601905330944</v>
      </c>
      <c r="D66" s="95">
        <v>19641.744063012015</v>
      </c>
      <c r="E66" s="95">
        <v>14499.341930558321</v>
      </c>
      <c r="F66" s="95">
        <v>34141.08599357034</v>
      </c>
      <c r="G66" s="95">
        <v>2754.9111208922527</v>
      </c>
      <c r="H66" s="95">
        <v>36895.99711446259</v>
      </c>
      <c r="I66" s="95">
        <v>4750.523749452301</v>
      </c>
      <c r="J66" s="95">
        <v>7557.908062802894</v>
      </c>
      <c r="K66" s="95">
        <v>27673.87695014273</v>
      </c>
      <c r="L66" s="95">
        <v>27072.410144061607</v>
      </c>
      <c r="M66" s="95">
        <v>7190.64546637456</v>
      </c>
    </row>
    <row r="67" spans="1:13" ht="14.25" hidden="1" outlineLevel="1">
      <c r="A67" s="94">
        <v>2008</v>
      </c>
      <c r="B67" s="44" t="s">
        <v>58</v>
      </c>
      <c r="C67" s="339">
        <v>4385.556827989112</v>
      </c>
      <c r="D67" s="339">
        <v>19767.38098393846</v>
      </c>
      <c r="E67" s="339">
        <v>13870.062902476266</v>
      </c>
      <c r="F67" s="339">
        <v>33637.44388641472</v>
      </c>
      <c r="G67" s="339">
        <v>2816.624273982606</v>
      </c>
      <c r="H67" s="339">
        <v>36454.06816039733</v>
      </c>
      <c r="I67" s="339">
        <v>4812.092155945031</v>
      </c>
      <c r="J67" s="339">
        <v>7536.887001261368</v>
      </c>
      <c r="K67" s="339">
        <v>28397.34518356237</v>
      </c>
      <c r="L67" s="339">
        <v>27776.317898161054</v>
      </c>
      <c r="M67" s="339">
        <v>6223.153751078801</v>
      </c>
    </row>
    <row r="68" spans="1:13" s="118" customFormat="1" ht="14.25" collapsed="1">
      <c r="A68" s="96">
        <v>2008</v>
      </c>
      <c r="B68" s="44" t="s">
        <v>59</v>
      </c>
      <c r="C68" s="97">
        <v>4385.556827989112</v>
      </c>
      <c r="D68" s="97">
        <v>19767.38098393846</v>
      </c>
      <c r="E68" s="97">
        <v>13870.062902476266</v>
      </c>
      <c r="F68" s="97">
        <v>33637.44388641472</v>
      </c>
      <c r="G68" s="97">
        <v>2816.624273982606</v>
      </c>
      <c r="H68" s="97">
        <v>36454.06816039733</v>
      </c>
      <c r="I68" s="97">
        <v>4812.092155945031</v>
      </c>
      <c r="J68" s="97">
        <v>7536.887001261368</v>
      </c>
      <c r="K68" s="97">
        <v>28397.34518356237</v>
      </c>
      <c r="L68" s="97">
        <v>27776.317898161054</v>
      </c>
      <c r="M68" s="97">
        <v>6223.153751078801</v>
      </c>
    </row>
    <row r="69" spans="1:13" ht="14.25" hidden="1" outlineLevel="1">
      <c r="A69" s="94">
        <v>2008</v>
      </c>
      <c r="B69" s="44" t="s">
        <v>60</v>
      </c>
      <c r="C69" s="95">
        <v>4297.70019252473</v>
      </c>
      <c r="D69" s="95">
        <v>19277.19086177388</v>
      </c>
      <c r="E69" s="95">
        <v>14701.1160791343</v>
      </c>
      <c r="F69" s="95">
        <v>33978.30694090819</v>
      </c>
      <c r="G69" s="95">
        <v>2847.990240987851</v>
      </c>
      <c r="H69" s="95">
        <v>36826.297181896036</v>
      </c>
      <c r="I69" s="95">
        <v>4951.7434110071035</v>
      </c>
      <c r="J69" s="95">
        <v>7612.995120493924</v>
      </c>
      <c r="K69" s="95">
        <v>28922.311259377282</v>
      </c>
      <c r="L69" s="95">
        <v>28300.752738498304</v>
      </c>
      <c r="M69" s="95">
        <v>5921.300637323242</v>
      </c>
    </row>
    <row r="70" spans="1:13" ht="14.25" hidden="1" outlineLevel="1">
      <c r="A70" s="94">
        <v>2008</v>
      </c>
      <c r="B70" s="44" t="s">
        <v>61</v>
      </c>
      <c r="C70" s="95">
        <v>4243.722631613889</v>
      </c>
      <c r="D70" s="95">
        <v>18822.524713290844</v>
      </c>
      <c r="E70" s="95">
        <v>15493.70842461661</v>
      </c>
      <c r="F70" s="95">
        <v>34316.23313790745</v>
      </c>
      <c r="G70" s="95">
        <v>2798.0556993958744</v>
      </c>
      <c r="H70" s="95">
        <v>37114.28883730332</v>
      </c>
      <c r="I70" s="95">
        <v>5256.842162915754</v>
      </c>
      <c r="J70" s="95">
        <v>7759.58135829516</v>
      </c>
      <c r="K70" s="95">
        <v>29270.291575383388</v>
      </c>
      <c r="L70" s="95">
        <v>28663.82991435969</v>
      </c>
      <c r="M70" s="95">
        <v>6225.5080993162055</v>
      </c>
    </row>
    <row r="71" spans="1:13" ht="14.25" hidden="1" outlineLevel="1">
      <c r="A71" s="94">
        <v>2008</v>
      </c>
      <c r="B71" s="44" t="s">
        <v>62</v>
      </c>
      <c r="C71" s="95">
        <v>4074.013144791874</v>
      </c>
      <c r="D71" s="95">
        <v>19149.479986948816</v>
      </c>
      <c r="E71" s="95">
        <v>14998.487176757617</v>
      </c>
      <c r="F71" s="95">
        <v>34147.96716370643</v>
      </c>
      <c r="G71" s="95">
        <v>2727.7935006306843</v>
      </c>
      <c r="H71" s="95">
        <v>36875.76066433711</v>
      </c>
      <c r="I71" s="95">
        <v>5657.331939188741</v>
      </c>
      <c r="J71" s="95">
        <v>7865.216059217952</v>
      </c>
      <c r="K71" s="95">
        <v>29551.314777932683</v>
      </c>
      <c r="L71" s="95">
        <v>28917.191329748388</v>
      </c>
      <c r="M71" s="95">
        <v>6523.185520812586</v>
      </c>
    </row>
    <row r="72" spans="1:13" ht="14.25" collapsed="1">
      <c r="A72" s="94">
        <v>2008</v>
      </c>
      <c r="B72" s="44" t="s">
        <v>63</v>
      </c>
      <c r="C72" s="95">
        <v>4074.013144791874</v>
      </c>
      <c r="D72" s="95">
        <v>19149.479986948816</v>
      </c>
      <c r="E72" s="95">
        <v>14998.487176757617</v>
      </c>
      <c r="F72" s="95">
        <v>34147.96716370643</v>
      </c>
      <c r="G72" s="95">
        <v>2727.7935006306843</v>
      </c>
      <c r="H72" s="95">
        <v>36875.76066433711</v>
      </c>
      <c r="I72" s="95">
        <v>5657.331939188741</v>
      </c>
      <c r="J72" s="95">
        <v>7865.216059217952</v>
      </c>
      <c r="K72" s="95">
        <v>29551.314777932683</v>
      </c>
      <c r="L72" s="95">
        <v>28917.191329748388</v>
      </c>
      <c r="M72" s="95">
        <v>6523.185520812586</v>
      </c>
    </row>
    <row r="73" spans="1:13" ht="14.25">
      <c r="A73" s="94">
        <v>2008</v>
      </c>
      <c r="B73" s="44" t="s">
        <v>64</v>
      </c>
      <c r="C73" s="95">
        <v>4122.373365199495</v>
      </c>
      <c r="D73" s="95">
        <v>19186.482378878045</v>
      </c>
      <c r="E73" s="95">
        <v>14958.45754497776</v>
      </c>
      <c r="F73" s="95">
        <v>34144.9399238558</v>
      </c>
      <c r="G73" s="95">
        <v>2326.107481909314</v>
      </c>
      <c r="H73" s="95">
        <v>36471.047405765115</v>
      </c>
      <c r="I73" s="95">
        <v>6053.168259974773</v>
      </c>
      <c r="J73" s="95">
        <v>8129.891422691362</v>
      </c>
      <c r="K73" s="95">
        <v>30018.961129920997</v>
      </c>
      <c r="L73" s="95">
        <v>29379.005178251344</v>
      </c>
      <c r="M73" s="95">
        <v>6216.949644825068</v>
      </c>
    </row>
    <row r="74" spans="1:13" ht="14.25">
      <c r="A74" s="94">
        <v>2008</v>
      </c>
      <c r="B74" s="44" t="s">
        <v>65</v>
      </c>
      <c r="C74" s="95">
        <v>3694.635397995087</v>
      </c>
      <c r="D74" s="95">
        <v>19102.179597070302</v>
      </c>
      <c r="E74" s="95">
        <v>15520.700431520945</v>
      </c>
      <c r="F74" s="95">
        <v>34622.88002859125</v>
      </c>
      <c r="G74" s="95">
        <v>2223.1411405430526</v>
      </c>
      <c r="H74" s="95">
        <v>36846.0211691343</v>
      </c>
      <c r="I74" s="95">
        <v>6452.366095731261</v>
      </c>
      <c r="J74" s="95">
        <v>8496.471884750714</v>
      </c>
      <c r="K74" s="95">
        <v>30312.582686051916</v>
      </c>
      <c r="L74" s="95">
        <v>29701.262796255724</v>
      </c>
      <c r="M74" s="95">
        <v>6298.573956051251</v>
      </c>
    </row>
    <row r="75" spans="1:13" ht="14.25">
      <c r="A75" s="94">
        <v>2008</v>
      </c>
      <c r="B75" s="44" t="s">
        <v>66</v>
      </c>
      <c r="C75" s="95">
        <v>1600.5759808803025</v>
      </c>
      <c r="D75" s="95">
        <v>19115.87073203512</v>
      </c>
      <c r="E75" s="95">
        <v>16435.586768903937</v>
      </c>
      <c r="F75" s="95">
        <v>35551.457500939054</v>
      </c>
      <c r="G75" s="95">
        <v>2122.347042421828</v>
      </c>
      <c r="H75" s="95">
        <v>37673.804543360886</v>
      </c>
      <c r="I75" s="95">
        <v>6611.179512713271</v>
      </c>
      <c r="J75" s="95">
        <v>9037.110402974175</v>
      </c>
      <c r="K75" s="95">
        <v>30076.770231693554</v>
      </c>
      <c r="L75" s="95">
        <v>29470.691495717983</v>
      </c>
      <c r="M75" s="95">
        <v>5845.659032065325</v>
      </c>
    </row>
    <row r="76" spans="1:13" ht="14.25" hidden="1" outlineLevel="1">
      <c r="A76" s="94">
        <v>2008</v>
      </c>
      <c r="B76" s="44" t="s">
        <v>67</v>
      </c>
      <c r="C76" s="95">
        <v>1600.5759808803025</v>
      </c>
      <c r="D76" s="95">
        <v>19115.87073203512</v>
      </c>
      <c r="E76" s="95">
        <v>16435.586768903937</v>
      </c>
      <c r="F76" s="95">
        <v>35551.457500939054</v>
      </c>
      <c r="G76" s="95">
        <v>2122.347042421828</v>
      </c>
      <c r="H76" s="95">
        <v>37673.804543360886</v>
      </c>
      <c r="I76" s="95">
        <v>6611.179512713271</v>
      </c>
      <c r="J76" s="95">
        <v>9037.110402974175</v>
      </c>
      <c r="K76" s="95">
        <v>30076.770231693554</v>
      </c>
      <c r="L76" s="95">
        <v>29470.691495717983</v>
      </c>
      <c r="M76" s="95">
        <v>5845.659032065325</v>
      </c>
    </row>
    <row r="77" spans="1:13" ht="14.25" hidden="1" outlineLevel="1">
      <c r="A77" s="96">
        <v>2008</v>
      </c>
      <c r="B77" s="44"/>
      <c r="C77" s="97">
        <v>1600.5759808803025</v>
      </c>
      <c r="D77" s="97">
        <v>19115.87073203512</v>
      </c>
      <c r="E77" s="97">
        <v>16435.586768903937</v>
      </c>
      <c r="F77" s="97">
        <v>35551.457500939054</v>
      </c>
      <c r="G77" s="97">
        <v>2122.347042421828</v>
      </c>
      <c r="H77" s="97">
        <v>37673.804543360886</v>
      </c>
      <c r="I77" s="97">
        <v>6611.179512713271</v>
      </c>
      <c r="J77" s="97">
        <v>9037.110402974175</v>
      </c>
      <c r="K77" s="97">
        <v>30076.770231693554</v>
      </c>
      <c r="L77" s="97">
        <v>29470.691495717983</v>
      </c>
      <c r="M77" s="97">
        <v>5845.659032065325</v>
      </c>
    </row>
    <row r="78" spans="1:13" ht="14.25" collapsed="1">
      <c r="A78" s="382"/>
      <c r="B78" s="384"/>
      <c r="C78" s="493"/>
      <c r="D78" s="493"/>
      <c r="E78" s="493"/>
      <c r="F78" s="493"/>
      <c r="G78" s="493"/>
      <c r="H78" s="493"/>
      <c r="I78" s="493"/>
      <c r="J78" s="493"/>
      <c r="K78" s="493"/>
      <c r="L78" s="493"/>
      <c r="M78" s="493"/>
    </row>
    <row r="79" spans="1:13" ht="18.75">
      <c r="A79" s="53" t="s">
        <v>553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ht="14.25">
      <c r="A80" s="83" t="s">
        <v>549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</row>
    <row r="81" spans="1:13" ht="14.25">
      <c r="A81" s="83"/>
      <c r="B81" s="83"/>
      <c r="C81" s="42"/>
      <c r="D81" s="43"/>
      <c r="E81" s="83"/>
      <c r="F81" s="83"/>
      <c r="G81" s="83"/>
      <c r="H81" s="126" t="s">
        <v>183</v>
      </c>
      <c r="I81" s="566" t="s">
        <v>610</v>
      </c>
      <c r="J81" s="566" t="s">
        <v>611</v>
      </c>
      <c r="K81" s="569" t="s">
        <v>612</v>
      </c>
      <c r="L81" s="570"/>
      <c r="M81" s="569" t="s">
        <v>613</v>
      </c>
    </row>
    <row r="82" spans="1:13" ht="14.25">
      <c r="A82" s="83"/>
      <c r="B82" s="83"/>
      <c r="C82" s="335"/>
      <c r="D82" s="89"/>
      <c r="E82" s="89"/>
      <c r="F82" s="168" t="s">
        <v>184</v>
      </c>
      <c r="G82" s="244" t="s">
        <v>185</v>
      </c>
      <c r="H82" s="81"/>
      <c r="I82" s="567"/>
      <c r="J82" s="566"/>
      <c r="K82" s="571"/>
      <c r="L82" s="570"/>
      <c r="M82" s="562"/>
    </row>
    <row r="83" spans="1:13" ht="14.25">
      <c r="A83" s="83"/>
      <c r="B83" s="83"/>
      <c r="C83" s="336"/>
      <c r="D83" s="337" t="s">
        <v>506</v>
      </c>
      <c r="E83" s="338" t="s">
        <v>507</v>
      </c>
      <c r="F83" s="126"/>
      <c r="G83" s="126"/>
      <c r="H83" s="126"/>
      <c r="I83" s="567"/>
      <c r="J83" s="566"/>
      <c r="K83" s="209"/>
      <c r="L83" s="597" t="s">
        <v>614</v>
      </c>
      <c r="M83" s="562"/>
    </row>
    <row r="84" spans="1:13" ht="14.25">
      <c r="A84" s="83"/>
      <c r="B84" s="83"/>
      <c r="C84" s="331" t="s">
        <v>550</v>
      </c>
      <c r="D84" s="91"/>
      <c r="E84" s="91"/>
      <c r="F84" s="90"/>
      <c r="G84" s="90"/>
      <c r="H84" s="90"/>
      <c r="I84" s="568"/>
      <c r="J84" s="598"/>
      <c r="K84" s="390"/>
      <c r="L84" s="568"/>
      <c r="M84" s="563"/>
    </row>
    <row r="85" spans="1:13" ht="14.25">
      <c r="A85" s="164"/>
      <c r="B85" s="98"/>
      <c r="C85" s="331">
        <v>1</v>
      </c>
      <c r="D85" s="343">
        <v>2</v>
      </c>
      <c r="E85" s="331">
        <v>3</v>
      </c>
      <c r="F85" s="343">
        <v>4</v>
      </c>
      <c r="G85" s="331">
        <v>5</v>
      </c>
      <c r="H85" s="343">
        <v>6</v>
      </c>
      <c r="I85" s="331">
        <v>7</v>
      </c>
      <c r="J85" s="343">
        <v>8</v>
      </c>
      <c r="K85" s="331">
        <v>9</v>
      </c>
      <c r="L85" s="343">
        <v>10</v>
      </c>
      <c r="M85" s="336">
        <v>11</v>
      </c>
    </row>
    <row r="86" spans="1:13" ht="14.25">
      <c r="A86" s="92"/>
      <c r="B86" s="93"/>
      <c r="C86" s="335"/>
      <c r="D86" s="564" t="s">
        <v>51</v>
      </c>
      <c r="E86" s="553"/>
      <c r="F86" s="553"/>
      <c r="G86" s="553"/>
      <c r="H86" s="553"/>
      <c r="I86" s="553"/>
      <c r="J86" s="553"/>
      <c r="K86" s="553"/>
      <c r="L86" s="553"/>
      <c r="M86" s="554"/>
    </row>
    <row r="87" spans="1:13" ht="14.25" hidden="1" outlineLevel="1">
      <c r="A87" s="94">
        <v>2005</v>
      </c>
      <c r="B87" s="44" t="s">
        <v>52</v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</row>
    <row r="88" spans="1:13" ht="14.25" hidden="1" outlineLevel="1">
      <c r="A88" s="94">
        <v>2005</v>
      </c>
      <c r="B88" s="44" t="s">
        <v>53</v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</row>
    <row r="89" spans="1:13" ht="14.25" hidden="1" outlineLevel="1">
      <c r="A89" s="94">
        <v>2005</v>
      </c>
      <c r="B89" s="44" t="s">
        <v>54</v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</row>
    <row r="90" spans="1:13" ht="14.25" hidden="1" outlineLevel="1">
      <c r="A90" s="94">
        <v>2005</v>
      </c>
      <c r="B90" s="44" t="s">
        <v>55</v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</row>
    <row r="91" spans="1:13" ht="14.25" hidden="1" outlineLevel="1">
      <c r="A91" s="94">
        <v>2005</v>
      </c>
      <c r="B91" s="44" t="s">
        <v>56</v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</row>
    <row r="92" spans="1:13" ht="14.25" hidden="1" outlineLevel="1">
      <c r="A92" s="94">
        <v>2005</v>
      </c>
      <c r="B92" s="44" t="s">
        <v>57</v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</row>
    <row r="93" spans="1:13" ht="14.25" hidden="1" outlineLevel="1">
      <c r="A93" s="94">
        <v>2005</v>
      </c>
      <c r="B93" s="44" t="s">
        <v>58</v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</row>
    <row r="94" spans="1:13" ht="14.25" hidden="1" outlineLevel="1">
      <c r="A94" s="94">
        <v>2005</v>
      </c>
      <c r="B94" s="44" t="s">
        <v>59</v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</row>
    <row r="95" spans="1:13" ht="14.25" hidden="1" outlineLevel="1">
      <c r="A95" s="94">
        <v>2005</v>
      </c>
      <c r="B95" s="44" t="s">
        <v>60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</row>
    <row r="96" spans="1:13" ht="14.25" hidden="1" outlineLevel="1">
      <c r="A96" s="94">
        <v>2005</v>
      </c>
      <c r="B96" s="44" t="s">
        <v>61</v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</row>
    <row r="97" spans="1:13" ht="14.25" hidden="1" outlineLevel="1">
      <c r="A97" s="94">
        <v>2005</v>
      </c>
      <c r="B97" s="44" t="s">
        <v>62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</row>
    <row r="98" spans="1:13" ht="14.25" hidden="1" outlineLevel="1">
      <c r="A98" s="94">
        <v>2005</v>
      </c>
      <c r="B98" s="44" t="s">
        <v>63</v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</row>
    <row r="99" spans="1:13" ht="14.25" hidden="1" outlineLevel="1">
      <c r="A99" s="94">
        <v>2005</v>
      </c>
      <c r="B99" s="44" t="s">
        <v>64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</row>
    <row r="100" spans="1:13" ht="14.25" hidden="1" outlineLevel="1">
      <c r="A100" s="94">
        <v>2005</v>
      </c>
      <c r="B100" s="44" t="s">
        <v>65</v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</row>
    <row r="101" spans="1:13" ht="14.25" hidden="1" outlineLevel="1">
      <c r="A101" s="94">
        <v>2005</v>
      </c>
      <c r="B101" s="44" t="s">
        <v>66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</row>
    <row r="102" spans="1:13" ht="14.25" hidden="1" outlineLevel="1">
      <c r="A102" s="94">
        <v>2005</v>
      </c>
      <c r="B102" s="44" t="s">
        <v>67</v>
      </c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</row>
    <row r="103" spans="1:13" ht="14.25" collapsed="1">
      <c r="A103" s="169">
        <v>2005</v>
      </c>
      <c r="B103" s="88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</row>
    <row r="104" spans="1:13" ht="14.25" hidden="1" outlineLevel="1">
      <c r="A104" s="94">
        <v>2006</v>
      </c>
      <c r="B104" s="44" t="s">
        <v>52</v>
      </c>
      <c r="C104" s="217">
        <v>3893</v>
      </c>
      <c r="D104" s="217">
        <v>16102</v>
      </c>
      <c r="E104" s="217">
        <v>10045</v>
      </c>
      <c r="F104" s="217">
        <v>26148</v>
      </c>
      <c r="G104" s="217">
        <v>1024</v>
      </c>
      <c r="H104" s="217">
        <v>27172</v>
      </c>
      <c r="I104" s="217">
        <v>1293</v>
      </c>
      <c r="J104" s="217">
        <v>14615</v>
      </c>
      <c r="K104" s="217">
        <v>18192</v>
      </c>
      <c r="L104" s="217">
        <v>17092</v>
      </c>
      <c r="M104" s="217">
        <v>2630</v>
      </c>
    </row>
    <row r="105" spans="1:13" ht="14.25" hidden="1" outlineLevel="1">
      <c r="A105" s="94">
        <v>2006</v>
      </c>
      <c r="B105" s="44" t="s">
        <v>53</v>
      </c>
      <c r="C105" s="217">
        <v>3914</v>
      </c>
      <c r="D105" s="217">
        <v>16616</v>
      </c>
      <c r="E105" s="217">
        <v>9824</v>
      </c>
      <c r="F105" s="217">
        <v>26439</v>
      </c>
      <c r="G105" s="217">
        <v>1053</v>
      </c>
      <c r="H105" s="217">
        <v>27492</v>
      </c>
      <c r="I105" s="217">
        <v>1417</v>
      </c>
      <c r="J105" s="217">
        <v>14425</v>
      </c>
      <c r="K105" s="217">
        <v>18408</v>
      </c>
      <c r="L105" s="217">
        <v>17293</v>
      </c>
      <c r="M105" s="217">
        <v>3613</v>
      </c>
    </row>
    <row r="106" spans="1:13" ht="14.25" hidden="1" outlineLevel="1">
      <c r="A106" s="94">
        <v>2006</v>
      </c>
      <c r="B106" s="44" t="s">
        <v>54</v>
      </c>
      <c r="C106" s="217">
        <v>3935</v>
      </c>
      <c r="D106" s="217">
        <v>16371</v>
      </c>
      <c r="E106" s="217">
        <v>10338</v>
      </c>
      <c r="F106" s="217">
        <v>26709</v>
      </c>
      <c r="G106" s="217">
        <v>1137</v>
      </c>
      <c r="H106" s="217">
        <v>27846</v>
      </c>
      <c r="I106" s="217">
        <v>1654</v>
      </c>
      <c r="J106" s="217">
        <v>14026</v>
      </c>
      <c r="K106" s="217">
        <v>18697</v>
      </c>
      <c r="L106" s="217">
        <v>17665</v>
      </c>
      <c r="M106" s="217">
        <v>5398</v>
      </c>
    </row>
    <row r="107" spans="1:13" ht="14.25" hidden="1" outlineLevel="1">
      <c r="A107" s="94">
        <v>2006</v>
      </c>
      <c r="B107" s="44" t="s">
        <v>55</v>
      </c>
      <c r="C107" s="217">
        <v>3935</v>
      </c>
      <c r="D107" s="217">
        <v>16371</v>
      </c>
      <c r="E107" s="217">
        <v>10338</v>
      </c>
      <c r="F107" s="217">
        <v>26709</v>
      </c>
      <c r="G107" s="217">
        <v>1137</v>
      </c>
      <c r="H107" s="217">
        <v>27846</v>
      </c>
      <c r="I107" s="217">
        <v>1654</v>
      </c>
      <c r="J107" s="217">
        <v>14026</v>
      </c>
      <c r="K107" s="217">
        <v>18697</v>
      </c>
      <c r="L107" s="217">
        <v>17665</v>
      </c>
      <c r="M107" s="217">
        <v>5398</v>
      </c>
    </row>
    <row r="108" spans="1:13" ht="14.25" hidden="1" outlineLevel="1">
      <c r="A108" s="94">
        <v>2006</v>
      </c>
      <c r="B108" s="44" t="s">
        <v>56</v>
      </c>
      <c r="C108" s="217">
        <v>3976</v>
      </c>
      <c r="D108" s="217">
        <v>16141</v>
      </c>
      <c r="E108" s="217">
        <v>10744</v>
      </c>
      <c r="F108" s="217">
        <v>26885</v>
      </c>
      <c r="G108" s="217">
        <v>924</v>
      </c>
      <c r="H108" s="217">
        <v>27809</v>
      </c>
      <c r="I108" s="217">
        <v>1283</v>
      </c>
      <c r="J108" s="217">
        <v>14037</v>
      </c>
      <c r="K108" s="217">
        <v>18895</v>
      </c>
      <c r="L108" s="217">
        <v>17925</v>
      </c>
      <c r="M108" s="217">
        <v>4832</v>
      </c>
    </row>
    <row r="109" spans="1:13" ht="14.25" hidden="1" outlineLevel="1">
      <c r="A109" s="94">
        <v>2006</v>
      </c>
      <c r="B109" s="44" t="s">
        <v>57</v>
      </c>
      <c r="C109" s="217">
        <v>3990</v>
      </c>
      <c r="D109" s="217">
        <v>17045</v>
      </c>
      <c r="E109" s="217">
        <v>9923</v>
      </c>
      <c r="F109" s="217">
        <v>26968</v>
      </c>
      <c r="G109" s="217">
        <v>880</v>
      </c>
      <c r="H109" s="217">
        <v>27848</v>
      </c>
      <c r="I109" s="217">
        <v>1034</v>
      </c>
      <c r="J109" s="217">
        <v>14335</v>
      </c>
      <c r="K109" s="217">
        <v>19435</v>
      </c>
      <c r="L109" s="217">
        <v>18476</v>
      </c>
      <c r="M109" s="217">
        <v>5283</v>
      </c>
    </row>
    <row r="110" spans="1:13" ht="14.25" hidden="1" outlineLevel="1">
      <c r="A110" s="94">
        <v>2006</v>
      </c>
      <c r="B110" s="44" t="s">
        <v>58</v>
      </c>
      <c r="C110" s="217">
        <v>4073</v>
      </c>
      <c r="D110" s="217">
        <v>17352</v>
      </c>
      <c r="E110" s="217">
        <v>9997</v>
      </c>
      <c r="F110" s="217">
        <v>27348</v>
      </c>
      <c r="G110" s="217">
        <v>738</v>
      </c>
      <c r="H110" s="217">
        <v>28087</v>
      </c>
      <c r="I110" s="217">
        <v>1386</v>
      </c>
      <c r="J110" s="217">
        <v>14276</v>
      </c>
      <c r="K110" s="217">
        <v>19881</v>
      </c>
      <c r="L110" s="217">
        <v>18968</v>
      </c>
      <c r="M110" s="217">
        <v>3804</v>
      </c>
    </row>
    <row r="111" spans="1:13" ht="14.25" hidden="1" outlineLevel="1">
      <c r="A111" s="94">
        <v>2006</v>
      </c>
      <c r="B111" s="44" t="s">
        <v>59</v>
      </c>
      <c r="C111" s="217">
        <v>4073</v>
      </c>
      <c r="D111" s="217">
        <v>17352</v>
      </c>
      <c r="E111" s="217">
        <v>9997</v>
      </c>
      <c r="F111" s="217">
        <v>27348</v>
      </c>
      <c r="G111" s="217">
        <v>738</v>
      </c>
      <c r="H111" s="217">
        <v>28087</v>
      </c>
      <c r="I111" s="217">
        <v>1386</v>
      </c>
      <c r="J111" s="217">
        <v>14276</v>
      </c>
      <c r="K111" s="217">
        <v>19881</v>
      </c>
      <c r="L111" s="217">
        <v>18968</v>
      </c>
      <c r="M111" s="217">
        <v>3804</v>
      </c>
    </row>
    <row r="112" spans="1:13" ht="14.25" hidden="1" outlineLevel="1">
      <c r="A112" s="94">
        <v>2006</v>
      </c>
      <c r="B112" s="44" t="s">
        <v>60</v>
      </c>
      <c r="C112" s="217">
        <v>4071</v>
      </c>
      <c r="D112" s="217">
        <v>17557</v>
      </c>
      <c r="E112" s="217">
        <v>10136</v>
      </c>
      <c r="F112" s="217">
        <v>27693</v>
      </c>
      <c r="G112" s="217">
        <v>703</v>
      </c>
      <c r="H112" s="217">
        <v>28396</v>
      </c>
      <c r="I112" s="217">
        <v>3492</v>
      </c>
      <c r="J112" s="217">
        <v>11004</v>
      </c>
      <c r="K112" s="217">
        <v>19718</v>
      </c>
      <c r="L112" s="217">
        <v>18861</v>
      </c>
      <c r="M112" s="217">
        <v>6828</v>
      </c>
    </row>
    <row r="113" spans="1:13" ht="14.25" hidden="1" outlineLevel="1">
      <c r="A113" s="94">
        <v>2006</v>
      </c>
      <c r="B113" s="44" t="s">
        <v>61</v>
      </c>
      <c r="C113" s="217">
        <v>4122</v>
      </c>
      <c r="D113" s="217">
        <v>17039</v>
      </c>
      <c r="E113" s="217">
        <v>11179</v>
      </c>
      <c r="F113" s="217">
        <v>28218</v>
      </c>
      <c r="G113" s="217">
        <v>858</v>
      </c>
      <c r="H113" s="217">
        <v>29076</v>
      </c>
      <c r="I113" s="217">
        <v>3465</v>
      </c>
      <c r="J113" s="217">
        <v>12370</v>
      </c>
      <c r="K113" s="217">
        <v>20040</v>
      </c>
      <c r="L113" s="217">
        <v>19167</v>
      </c>
      <c r="M113" s="217">
        <v>5537</v>
      </c>
    </row>
    <row r="114" spans="1:13" ht="14.25" hidden="1" outlineLevel="1">
      <c r="A114" s="94">
        <v>2006</v>
      </c>
      <c r="B114" s="44" t="s">
        <v>62</v>
      </c>
      <c r="C114" s="217">
        <v>4139</v>
      </c>
      <c r="D114" s="217">
        <v>17063</v>
      </c>
      <c r="E114" s="217">
        <v>11229</v>
      </c>
      <c r="F114" s="217">
        <v>28292</v>
      </c>
      <c r="G114" s="217">
        <v>805</v>
      </c>
      <c r="H114" s="217">
        <v>29097</v>
      </c>
      <c r="I114" s="217">
        <v>3526</v>
      </c>
      <c r="J114" s="217">
        <v>12301</v>
      </c>
      <c r="K114" s="217">
        <v>20355</v>
      </c>
      <c r="L114" s="217">
        <v>19495</v>
      </c>
      <c r="M114" s="217">
        <v>4997</v>
      </c>
    </row>
    <row r="115" spans="1:13" ht="14.25" hidden="1" outlineLevel="1">
      <c r="A115" s="94">
        <v>2006</v>
      </c>
      <c r="B115" s="44" t="s">
        <v>63</v>
      </c>
      <c r="C115" s="217">
        <v>4139</v>
      </c>
      <c r="D115" s="217">
        <v>17063</v>
      </c>
      <c r="E115" s="217">
        <v>11229</v>
      </c>
      <c r="F115" s="217">
        <v>28292</v>
      </c>
      <c r="G115" s="217">
        <v>805</v>
      </c>
      <c r="H115" s="217">
        <v>29097</v>
      </c>
      <c r="I115" s="217">
        <v>3526</v>
      </c>
      <c r="J115" s="217">
        <v>12301</v>
      </c>
      <c r="K115" s="217">
        <v>20355</v>
      </c>
      <c r="L115" s="217">
        <v>19495</v>
      </c>
      <c r="M115" s="217">
        <v>4997</v>
      </c>
    </row>
    <row r="116" spans="1:13" ht="14.25" hidden="1" outlineLevel="1">
      <c r="A116" s="94">
        <v>2006</v>
      </c>
      <c r="B116" s="44" t="s">
        <v>64</v>
      </c>
      <c r="C116" s="217">
        <v>4130</v>
      </c>
      <c r="D116" s="217">
        <v>17028</v>
      </c>
      <c r="E116" s="217">
        <v>11686</v>
      </c>
      <c r="F116" s="217">
        <v>28715</v>
      </c>
      <c r="G116" s="217">
        <v>898</v>
      </c>
      <c r="H116" s="217">
        <v>29613</v>
      </c>
      <c r="I116" s="217">
        <v>3203</v>
      </c>
      <c r="J116" s="217">
        <v>12544</v>
      </c>
      <c r="K116" s="217">
        <v>21274</v>
      </c>
      <c r="L116" s="217">
        <v>20421</v>
      </c>
      <c r="M116" s="217">
        <v>4574</v>
      </c>
    </row>
    <row r="117" spans="1:13" ht="14.25" hidden="1" outlineLevel="1">
      <c r="A117" s="94">
        <v>2006</v>
      </c>
      <c r="B117" s="44" t="s">
        <v>65</v>
      </c>
      <c r="C117" s="217">
        <v>4171</v>
      </c>
      <c r="D117" s="217">
        <v>17714</v>
      </c>
      <c r="E117" s="217">
        <v>11510</v>
      </c>
      <c r="F117" s="217">
        <v>29224</v>
      </c>
      <c r="G117" s="217">
        <v>1004</v>
      </c>
      <c r="H117" s="217">
        <v>30228</v>
      </c>
      <c r="I117" s="217">
        <v>2805</v>
      </c>
      <c r="J117" s="217">
        <v>12416</v>
      </c>
      <c r="K117" s="217">
        <v>21462</v>
      </c>
      <c r="L117" s="217">
        <v>20615</v>
      </c>
      <c r="M117" s="217">
        <v>3776</v>
      </c>
    </row>
    <row r="118" spans="1:13" ht="14.25" hidden="1" outlineLevel="1">
      <c r="A118" s="96">
        <v>2006</v>
      </c>
      <c r="B118" s="44" t="s">
        <v>66</v>
      </c>
      <c r="C118" s="217">
        <v>4278</v>
      </c>
      <c r="D118" s="217">
        <v>18305</v>
      </c>
      <c r="E118" s="217">
        <v>11896</v>
      </c>
      <c r="F118" s="217">
        <v>30200</v>
      </c>
      <c r="G118" s="217">
        <v>1212</v>
      </c>
      <c r="H118" s="217">
        <v>31412</v>
      </c>
      <c r="I118" s="217">
        <v>2789</v>
      </c>
      <c r="J118" s="217">
        <v>12180</v>
      </c>
      <c r="K118" s="217">
        <v>21736</v>
      </c>
      <c r="L118" s="217">
        <v>20902</v>
      </c>
      <c r="M118" s="217">
        <v>4028</v>
      </c>
    </row>
    <row r="119" spans="1:13" ht="14.25" hidden="1" outlineLevel="1">
      <c r="A119" s="94">
        <v>2006</v>
      </c>
      <c r="B119" s="44" t="s">
        <v>67</v>
      </c>
      <c r="C119" s="225">
        <v>4278</v>
      </c>
      <c r="D119" s="225">
        <v>18305</v>
      </c>
      <c r="E119" s="225">
        <v>11896</v>
      </c>
      <c r="F119" s="225">
        <v>30200</v>
      </c>
      <c r="G119" s="225">
        <v>1212</v>
      </c>
      <c r="H119" s="225">
        <v>31412</v>
      </c>
      <c r="I119" s="225">
        <v>2789</v>
      </c>
      <c r="J119" s="225">
        <v>12180</v>
      </c>
      <c r="K119" s="225">
        <v>21736</v>
      </c>
      <c r="L119" s="225">
        <v>20902</v>
      </c>
      <c r="M119" s="225">
        <v>4028</v>
      </c>
    </row>
    <row r="120" spans="1:13" ht="14.25" collapsed="1">
      <c r="A120" s="169">
        <v>2006</v>
      </c>
      <c r="B120" s="88"/>
      <c r="C120" s="220">
        <v>4278</v>
      </c>
      <c r="D120" s="220">
        <v>18305</v>
      </c>
      <c r="E120" s="220">
        <v>11896</v>
      </c>
      <c r="F120" s="220">
        <v>30200</v>
      </c>
      <c r="G120" s="220">
        <v>1212</v>
      </c>
      <c r="H120" s="220">
        <v>31412</v>
      </c>
      <c r="I120" s="220">
        <v>2789</v>
      </c>
      <c r="J120" s="220">
        <v>12180</v>
      </c>
      <c r="K120" s="220">
        <v>21736</v>
      </c>
      <c r="L120" s="220">
        <v>20902</v>
      </c>
      <c r="M120" s="220">
        <v>4028</v>
      </c>
    </row>
    <row r="121" spans="1:13" ht="14.25" hidden="1" outlineLevel="1">
      <c r="A121" s="94">
        <v>2007</v>
      </c>
      <c r="B121" s="44" t="s">
        <v>52</v>
      </c>
      <c r="C121" s="217">
        <v>4241</v>
      </c>
      <c r="D121" s="217">
        <v>17848</v>
      </c>
      <c r="E121" s="217">
        <v>12389</v>
      </c>
      <c r="F121" s="217">
        <v>30236</v>
      </c>
      <c r="G121" s="217">
        <v>1253</v>
      </c>
      <c r="H121" s="217">
        <v>31489</v>
      </c>
      <c r="I121" s="217">
        <v>2906</v>
      </c>
      <c r="J121" s="217">
        <v>12179</v>
      </c>
      <c r="K121" s="217">
        <v>21991</v>
      </c>
      <c r="L121" s="217">
        <v>21163</v>
      </c>
      <c r="M121" s="217">
        <v>4768</v>
      </c>
    </row>
    <row r="122" spans="1:13" ht="14.25" hidden="1" outlineLevel="1">
      <c r="A122" s="94">
        <v>2007</v>
      </c>
      <c r="B122" s="44" t="s">
        <v>53</v>
      </c>
      <c r="C122" s="217">
        <v>4247</v>
      </c>
      <c r="D122" s="217">
        <v>18188</v>
      </c>
      <c r="E122" s="217">
        <v>12424</v>
      </c>
      <c r="F122" s="217">
        <v>30613</v>
      </c>
      <c r="G122" s="217">
        <v>1332</v>
      </c>
      <c r="H122" s="217">
        <v>31944</v>
      </c>
      <c r="I122" s="217">
        <v>2517</v>
      </c>
      <c r="J122" s="217">
        <v>11953</v>
      </c>
      <c r="K122" s="217">
        <v>22084</v>
      </c>
      <c r="L122" s="217">
        <v>21238</v>
      </c>
      <c r="M122" s="217">
        <v>4353</v>
      </c>
    </row>
    <row r="123" spans="1:13" ht="14.25" hidden="1" outlineLevel="1">
      <c r="A123" s="94">
        <v>2007</v>
      </c>
      <c r="B123" s="44" t="s">
        <v>54</v>
      </c>
      <c r="C123" s="217">
        <v>4288</v>
      </c>
      <c r="D123" s="217">
        <v>18311</v>
      </c>
      <c r="E123" s="217">
        <v>12564</v>
      </c>
      <c r="F123" s="217">
        <v>30874</v>
      </c>
      <c r="G123" s="217">
        <v>1392</v>
      </c>
      <c r="H123" s="217">
        <v>32266</v>
      </c>
      <c r="I123" s="217">
        <v>2233</v>
      </c>
      <c r="J123" s="217">
        <v>12336</v>
      </c>
      <c r="K123" s="217">
        <v>22344</v>
      </c>
      <c r="L123" s="217">
        <v>21484</v>
      </c>
      <c r="M123" s="217">
        <v>5333</v>
      </c>
    </row>
    <row r="124" spans="1:13" ht="14.25" hidden="1" outlineLevel="1">
      <c r="A124" s="94">
        <v>2007</v>
      </c>
      <c r="B124" s="44" t="s">
        <v>55</v>
      </c>
      <c r="C124" s="217">
        <v>4288</v>
      </c>
      <c r="D124" s="217">
        <v>18311</v>
      </c>
      <c r="E124" s="217">
        <v>12564</v>
      </c>
      <c r="F124" s="217">
        <v>30874</v>
      </c>
      <c r="G124" s="217">
        <v>1392</v>
      </c>
      <c r="H124" s="217">
        <v>32266</v>
      </c>
      <c r="I124" s="217">
        <v>2233</v>
      </c>
      <c r="J124" s="217">
        <v>12336</v>
      </c>
      <c r="K124" s="217">
        <v>22344</v>
      </c>
      <c r="L124" s="217">
        <v>21484</v>
      </c>
      <c r="M124" s="217">
        <v>5333</v>
      </c>
    </row>
    <row r="125" spans="1:13" ht="14.25" hidden="1" outlineLevel="1">
      <c r="A125" s="94">
        <v>2007</v>
      </c>
      <c r="B125" s="44" t="s">
        <v>56</v>
      </c>
      <c r="C125" s="217">
        <v>4297</v>
      </c>
      <c r="D125" s="217">
        <v>17858</v>
      </c>
      <c r="E125" s="217">
        <v>13238</v>
      </c>
      <c r="F125" s="217">
        <v>31096</v>
      </c>
      <c r="G125" s="217">
        <v>1495</v>
      </c>
      <c r="H125" s="217">
        <v>32590</v>
      </c>
      <c r="I125" s="217">
        <v>1905</v>
      </c>
      <c r="J125" s="217">
        <v>13092</v>
      </c>
      <c r="K125" s="217">
        <v>22655</v>
      </c>
      <c r="L125" s="217">
        <v>21721</v>
      </c>
      <c r="M125" s="217">
        <v>5142</v>
      </c>
    </row>
    <row r="126" spans="1:13" ht="14.25" hidden="1" outlineLevel="1">
      <c r="A126" s="94">
        <v>2007</v>
      </c>
      <c r="B126" s="44" t="s">
        <v>57</v>
      </c>
      <c r="C126" s="217">
        <v>4341</v>
      </c>
      <c r="D126" s="217">
        <v>18587</v>
      </c>
      <c r="E126" s="217">
        <v>13165</v>
      </c>
      <c r="F126" s="217">
        <v>31752</v>
      </c>
      <c r="G126" s="217">
        <v>1510</v>
      </c>
      <c r="H126" s="217">
        <v>33262</v>
      </c>
      <c r="I126" s="217">
        <v>2065</v>
      </c>
      <c r="J126" s="217">
        <v>13982</v>
      </c>
      <c r="K126" s="217">
        <v>23177</v>
      </c>
      <c r="L126" s="217">
        <v>22296</v>
      </c>
      <c r="M126" s="217">
        <v>5102</v>
      </c>
    </row>
    <row r="127" spans="1:13" ht="14.25" hidden="1" outlineLevel="1">
      <c r="A127" s="94">
        <v>2007</v>
      </c>
      <c r="B127" s="44" t="s">
        <v>58</v>
      </c>
      <c r="C127" s="217">
        <v>4413</v>
      </c>
      <c r="D127" s="217">
        <v>18789</v>
      </c>
      <c r="E127" s="217">
        <v>13402</v>
      </c>
      <c r="F127" s="217">
        <v>32191</v>
      </c>
      <c r="G127" s="217">
        <v>1745</v>
      </c>
      <c r="H127" s="217">
        <v>33936</v>
      </c>
      <c r="I127" s="217">
        <v>2279</v>
      </c>
      <c r="J127" s="217">
        <v>14073</v>
      </c>
      <c r="K127" s="217">
        <v>23821</v>
      </c>
      <c r="L127" s="217">
        <v>22932</v>
      </c>
      <c r="M127" s="217">
        <v>5377</v>
      </c>
    </row>
    <row r="128" spans="1:13" ht="14.25" hidden="1" outlineLevel="1">
      <c r="A128" s="94">
        <v>2007</v>
      </c>
      <c r="B128" s="44" t="s">
        <v>59</v>
      </c>
      <c r="C128" s="217">
        <v>4413</v>
      </c>
      <c r="D128" s="217">
        <v>18789</v>
      </c>
      <c r="E128" s="217">
        <v>13402</v>
      </c>
      <c r="F128" s="217">
        <v>32191</v>
      </c>
      <c r="G128" s="217">
        <v>1745</v>
      </c>
      <c r="H128" s="217">
        <v>33936</v>
      </c>
      <c r="I128" s="217">
        <v>2279</v>
      </c>
      <c r="J128" s="217">
        <v>14073</v>
      </c>
      <c r="K128" s="217">
        <v>23821</v>
      </c>
      <c r="L128" s="217">
        <v>22932</v>
      </c>
      <c r="M128" s="217">
        <v>5377</v>
      </c>
    </row>
    <row r="129" spans="1:13" ht="14.25" hidden="1" outlineLevel="1">
      <c r="A129" s="94">
        <v>2007</v>
      </c>
      <c r="B129" s="44" t="s">
        <v>60</v>
      </c>
      <c r="C129" s="217">
        <v>4401</v>
      </c>
      <c r="D129" s="217">
        <v>18941</v>
      </c>
      <c r="E129" s="217">
        <v>12771</v>
      </c>
      <c r="F129" s="217">
        <v>31711</v>
      </c>
      <c r="G129" s="217">
        <v>1730</v>
      </c>
      <c r="H129" s="217">
        <v>33441</v>
      </c>
      <c r="I129" s="217">
        <v>2142</v>
      </c>
      <c r="J129" s="217">
        <v>14035</v>
      </c>
      <c r="K129" s="217">
        <v>24335</v>
      </c>
      <c r="L129" s="217">
        <v>23429</v>
      </c>
      <c r="M129" s="217">
        <v>5278</v>
      </c>
    </row>
    <row r="130" spans="1:13" ht="14.25" hidden="1" outlineLevel="1">
      <c r="A130" s="94">
        <v>2007</v>
      </c>
      <c r="B130" s="44" t="s">
        <v>61</v>
      </c>
      <c r="C130" s="217">
        <v>4441</v>
      </c>
      <c r="D130" s="217">
        <v>18927</v>
      </c>
      <c r="E130" s="217">
        <v>13401</v>
      </c>
      <c r="F130" s="217">
        <v>32327</v>
      </c>
      <c r="G130" s="217">
        <v>1426</v>
      </c>
      <c r="H130" s="217">
        <v>33753</v>
      </c>
      <c r="I130" s="217">
        <v>2254</v>
      </c>
      <c r="J130" s="217">
        <v>13990</v>
      </c>
      <c r="K130" s="217">
        <v>24521</v>
      </c>
      <c r="L130" s="217">
        <v>23631</v>
      </c>
      <c r="M130" s="217">
        <v>4959</v>
      </c>
    </row>
    <row r="131" spans="1:13" ht="14.25" hidden="1" outlineLevel="1">
      <c r="A131" s="94">
        <v>2007</v>
      </c>
      <c r="B131" s="44" t="s">
        <v>62</v>
      </c>
      <c r="C131" s="217">
        <v>4511</v>
      </c>
      <c r="D131" s="217">
        <v>19093</v>
      </c>
      <c r="E131" s="217">
        <v>13582</v>
      </c>
      <c r="F131" s="217">
        <v>32675</v>
      </c>
      <c r="G131" s="217">
        <v>1437</v>
      </c>
      <c r="H131" s="217">
        <v>34113</v>
      </c>
      <c r="I131" s="217">
        <v>2288</v>
      </c>
      <c r="J131" s="217">
        <v>14225</v>
      </c>
      <c r="K131" s="217">
        <v>25081</v>
      </c>
      <c r="L131" s="217">
        <v>24190</v>
      </c>
      <c r="M131" s="217">
        <v>4387</v>
      </c>
    </row>
    <row r="132" spans="1:13" ht="14.25" hidden="1" outlineLevel="1">
      <c r="A132" s="94">
        <v>2007</v>
      </c>
      <c r="B132" s="44" t="s">
        <v>63</v>
      </c>
      <c r="C132" s="217">
        <v>4511</v>
      </c>
      <c r="D132" s="217">
        <v>19093</v>
      </c>
      <c r="E132" s="217">
        <v>13582</v>
      </c>
      <c r="F132" s="217">
        <v>32675</v>
      </c>
      <c r="G132" s="217">
        <v>1437</v>
      </c>
      <c r="H132" s="217">
        <v>34113</v>
      </c>
      <c r="I132" s="217">
        <v>2288</v>
      </c>
      <c r="J132" s="217">
        <v>14225</v>
      </c>
      <c r="K132" s="217">
        <v>25081</v>
      </c>
      <c r="L132" s="217">
        <v>24190</v>
      </c>
      <c r="M132" s="217">
        <v>4387</v>
      </c>
    </row>
    <row r="133" spans="1:13" ht="14.25" hidden="1" outlineLevel="1">
      <c r="A133" s="94">
        <v>2007</v>
      </c>
      <c r="B133" s="44" t="s">
        <v>64</v>
      </c>
      <c r="C133" s="217">
        <v>4509</v>
      </c>
      <c r="D133" s="217">
        <v>18648</v>
      </c>
      <c r="E133" s="217">
        <v>14006</v>
      </c>
      <c r="F133" s="217">
        <v>32654</v>
      </c>
      <c r="G133" s="217">
        <v>1417</v>
      </c>
      <c r="H133" s="217">
        <v>34071</v>
      </c>
      <c r="I133" s="217">
        <v>2104</v>
      </c>
      <c r="J133" s="217">
        <v>14631</v>
      </c>
      <c r="K133" s="217">
        <v>25804</v>
      </c>
      <c r="L133" s="217">
        <v>24871</v>
      </c>
      <c r="M133" s="217">
        <v>4070</v>
      </c>
    </row>
    <row r="134" spans="1:13" ht="14.25" hidden="1" outlineLevel="1">
      <c r="A134" s="94">
        <v>2007</v>
      </c>
      <c r="B134" s="44" t="s">
        <v>65</v>
      </c>
      <c r="C134" s="217">
        <v>4545</v>
      </c>
      <c r="D134" s="217">
        <v>19403</v>
      </c>
      <c r="E134" s="217">
        <v>13181</v>
      </c>
      <c r="F134" s="217">
        <v>32584</v>
      </c>
      <c r="G134" s="217">
        <v>1408</v>
      </c>
      <c r="H134" s="217">
        <v>33991</v>
      </c>
      <c r="I134" s="217">
        <v>2110</v>
      </c>
      <c r="J134" s="217">
        <v>14497</v>
      </c>
      <c r="K134" s="217">
        <v>26263</v>
      </c>
      <c r="L134" s="217">
        <v>25302</v>
      </c>
      <c r="M134" s="217">
        <v>3693</v>
      </c>
    </row>
    <row r="135" spans="1:13" ht="14.25" hidden="1" outlineLevel="1">
      <c r="A135" s="94">
        <v>2007</v>
      </c>
      <c r="B135" s="44" t="s">
        <v>66</v>
      </c>
      <c r="C135" s="217">
        <v>4620</v>
      </c>
      <c r="D135" s="217">
        <v>20791</v>
      </c>
      <c r="E135" s="217">
        <v>13191</v>
      </c>
      <c r="F135" s="217">
        <v>33982</v>
      </c>
      <c r="G135" s="217">
        <v>1509</v>
      </c>
      <c r="H135" s="217">
        <v>35491</v>
      </c>
      <c r="I135" s="217">
        <v>2488</v>
      </c>
      <c r="J135" s="217">
        <v>14726</v>
      </c>
      <c r="K135" s="217">
        <v>26781</v>
      </c>
      <c r="L135" s="217">
        <v>25793</v>
      </c>
      <c r="M135" s="217">
        <v>4390</v>
      </c>
    </row>
    <row r="136" spans="1:13" ht="14.25" hidden="1" outlineLevel="1">
      <c r="A136" s="169">
        <v>2007</v>
      </c>
      <c r="B136" s="88" t="s">
        <v>67</v>
      </c>
      <c r="C136" s="220">
        <v>4620</v>
      </c>
      <c r="D136" s="220">
        <v>20791</v>
      </c>
      <c r="E136" s="220">
        <v>13191</v>
      </c>
      <c r="F136" s="220">
        <v>33982</v>
      </c>
      <c r="G136" s="220">
        <v>1509</v>
      </c>
      <c r="H136" s="220">
        <v>35491</v>
      </c>
      <c r="I136" s="220">
        <v>2488</v>
      </c>
      <c r="J136" s="220">
        <v>14726</v>
      </c>
      <c r="K136" s="220">
        <v>26781</v>
      </c>
      <c r="L136" s="220">
        <v>25793</v>
      </c>
      <c r="M136" s="220">
        <v>4390</v>
      </c>
    </row>
    <row r="137" spans="1:13" ht="14.25" collapsed="1">
      <c r="A137" s="169">
        <v>2007</v>
      </c>
      <c r="B137" s="88"/>
      <c r="C137" s="220">
        <v>4620</v>
      </c>
      <c r="D137" s="220">
        <v>20791</v>
      </c>
      <c r="E137" s="220">
        <v>13191</v>
      </c>
      <c r="F137" s="220">
        <v>33982</v>
      </c>
      <c r="G137" s="220">
        <v>1509</v>
      </c>
      <c r="H137" s="220">
        <v>35491</v>
      </c>
      <c r="I137" s="220">
        <v>2488</v>
      </c>
      <c r="J137" s="220">
        <v>14726</v>
      </c>
      <c r="K137" s="220">
        <v>26781</v>
      </c>
      <c r="L137" s="220">
        <v>25793</v>
      </c>
      <c r="M137" s="220">
        <v>4390</v>
      </c>
    </row>
    <row r="138" spans="1:13" ht="14.25" hidden="1" outlineLevel="1">
      <c r="A138" s="94">
        <v>2008</v>
      </c>
      <c r="B138" s="44" t="s">
        <v>52</v>
      </c>
      <c r="C138" s="217">
        <v>4597</v>
      </c>
      <c r="D138" s="217">
        <v>19653</v>
      </c>
      <c r="E138" s="217">
        <v>14105</v>
      </c>
      <c r="F138" s="217">
        <v>33758</v>
      </c>
      <c r="G138" s="217">
        <v>1370</v>
      </c>
      <c r="H138" s="217">
        <v>35128</v>
      </c>
      <c r="I138" s="217">
        <v>1246</v>
      </c>
      <c r="J138" s="217">
        <v>12829</v>
      </c>
      <c r="K138" s="217">
        <v>27569</v>
      </c>
      <c r="L138" s="217">
        <v>26492</v>
      </c>
      <c r="M138" s="217">
        <v>3044</v>
      </c>
    </row>
    <row r="139" spans="1:13" ht="14.25" hidden="1" outlineLevel="1">
      <c r="A139" s="94">
        <v>2008</v>
      </c>
      <c r="B139" s="44" t="s">
        <v>53</v>
      </c>
      <c r="C139" s="217">
        <v>4538</v>
      </c>
      <c r="D139" s="217">
        <v>19848</v>
      </c>
      <c r="E139" s="217">
        <v>14243</v>
      </c>
      <c r="F139" s="217">
        <v>34092</v>
      </c>
      <c r="G139" s="217">
        <v>1705</v>
      </c>
      <c r="H139" s="217">
        <v>35797</v>
      </c>
      <c r="I139" s="217">
        <v>1151</v>
      </c>
      <c r="J139" s="217">
        <v>13006</v>
      </c>
      <c r="K139" s="217">
        <v>27815</v>
      </c>
      <c r="L139" s="217">
        <v>26789</v>
      </c>
      <c r="M139" s="217">
        <v>3079</v>
      </c>
    </row>
    <row r="140" spans="1:13" ht="14.25" hidden="1" outlineLevel="1">
      <c r="A140" s="94">
        <v>2008</v>
      </c>
      <c r="B140" s="44" t="s">
        <v>54</v>
      </c>
      <c r="C140" s="217">
        <v>4482</v>
      </c>
      <c r="D140" s="217">
        <v>19659</v>
      </c>
      <c r="E140" s="217">
        <v>14035</v>
      </c>
      <c r="F140" s="217">
        <v>33694</v>
      </c>
      <c r="G140" s="217">
        <v>1823</v>
      </c>
      <c r="H140" s="217">
        <v>35517</v>
      </c>
      <c r="I140" s="217">
        <v>731</v>
      </c>
      <c r="J140" s="217">
        <v>12345</v>
      </c>
      <c r="K140" s="217">
        <v>28137</v>
      </c>
      <c r="L140" s="217">
        <v>27201</v>
      </c>
      <c r="M140" s="217">
        <v>2411</v>
      </c>
    </row>
    <row r="141" spans="1:13" ht="14.25" collapsed="1">
      <c r="A141" s="94">
        <v>2008</v>
      </c>
      <c r="B141" s="44" t="s">
        <v>55</v>
      </c>
      <c r="C141" s="217">
        <v>4482</v>
      </c>
      <c r="D141" s="217">
        <v>19659</v>
      </c>
      <c r="E141" s="217">
        <v>14035</v>
      </c>
      <c r="F141" s="217">
        <v>33694</v>
      </c>
      <c r="G141" s="217">
        <v>1823</v>
      </c>
      <c r="H141" s="217">
        <v>35517</v>
      </c>
      <c r="I141" s="217">
        <v>731</v>
      </c>
      <c r="J141" s="217">
        <v>12345</v>
      </c>
      <c r="K141" s="217">
        <v>28137</v>
      </c>
      <c r="L141" s="217">
        <v>27201</v>
      </c>
      <c r="M141" s="217">
        <v>2411</v>
      </c>
    </row>
    <row r="142" spans="1:13" ht="14.25" hidden="1" outlineLevel="1">
      <c r="A142" s="94">
        <v>2008</v>
      </c>
      <c r="B142" s="44" t="s">
        <v>56</v>
      </c>
      <c r="C142" s="217">
        <v>4464</v>
      </c>
      <c r="D142" s="217">
        <v>19143</v>
      </c>
      <c r="E142" s="217">
        <v>14615</v>
      </c>
      <c r="F142" s="217">
        <v>33758</v>
      </c>
      <c r="G142" s="217">
        <v>1693</v>
      </c>
      <c r="H142" s="217">
        <v>35451</v>
      </c>
      <c r="I142" s="217">
        <v>913</v>
      </c>
      <c r="J142" s="217">
        <v>12508</v>
      </c>
      <c r="K142" s="217">
        <v>28534</v>
      </c>
      <c r="L142" s="217">
        <v>27608</v>
      </c>
      <c r="M142" s="217">
        <v>2788</v>
      </c>
    </row>
    <row r="143" spans="1:13" ht="14.25" hidden="1" outlineLevel="1">
      <c r="A143" s="94">
        <v>2008</v>
      </c>
      <c r="B143" s="44" t="s">
        <v>57</v>
      </c>
      <c r="C143" s="217">
        <v>4411</v>
      </c>
      <c r="D143" s="217">
        <v>19684</v>
      </c>
      <c r="E143" s="217">
        <v>14600</v>
      </c>
      <c r="F143" s="217">
        <v>34284</v>
      </c>
      <c r="G143" s="217">
        <v>1764</v>
      </c>
      <c r="H143" s="217">
        <v>36049</v>
      </c>
      <c r="I143" s="217">
        <v>947</v>
      </c>
      <c r="J143" s="217">
        <v>12640</v>
      </c>
      <c r="K143" s="217">
        <v>28597</v>
      </c>
      <c r="L143" s="217">
        <v>27679</v>
      </c>
      <c r="M143" s="217">
        <v>2347</v>
      </c>
    </row>
    <row r="144" spans="1:13" ht="14.25" hidden="1" outlineLevel="1">
      <c r="A144" s="94">
        <v>2008</v>
      </c>
      <c r="B144" s="44" t="s">
        <v>58</v>
      </c>
      <c r="C144" s="217">
        <v>4325</v>
      </c>
      <c r="D144" s="217">
        <v>19836</v>
      </c>
      <c r="E144" s="217">
        <v>13973</v>
      </c>
      <c r="F144" s="217">
        <v>33809</v>
      </c>
      <c r="G144" s="217">
        <v>1769</v>
      </c>
      <c r="H144" s="217">
        <v>35577</v>
      </c>
      <c r="I144" s="217">
        <v>998</v>
      </c>
      <c r="J144" s="217">
        <v>12741</v>
      </c>
      <c r="K144" s="217">
        <v>29230</v>
      </c>
      <c r="L144" s="217">
        <v>28285</v>
      </c>
      <c r="M144" s="217">
        <v>2564</v>
      </c>
    </row>
    <row r="145" spans="1:13" s="118" customFormat="1" ht="14.25" collapsed="1">
      <c r="A145" s="96">
        <v>2008</v>
      </c>
      <c r="B145" s="44" t="s">
        <v>59</v>
      </c>
      <c r="C145" s="225">
        <v>4325</v>
      </c>
      <c r="D145" s="225">
        <v>19836</v>
      </c>
      <c r="E145" s="225">
        <v>13973</v>
      </c>
      <c r="F145" s="225">
        <v>33809</v>
      </c>
      <c r="G145" s="225">
        <v>1769</v>
      </c>
      <c r="H145" s="225">
        <v>35577</v>
      </c>
      <c r="I145" s="225">
        <v>998</v>
      </c>
      <c r="J145" s="225">
        <v>12741</v>
      </c>
      <c r="K145" s="225">
        <v>29230</v>
      </c>
      <c r="L145" s="225">
        <v>28285</v>
      </c>
      <c r="M145" s="225">
        <v>2564</v>
      </c>
    </row>
    <row r="146" spans="1:13" ht="14.25" hidden="1" outlineLevel="1">
      <c r="A146" s="94">
        <v>2008</v>
      </c>
      <c r="B146" s="44" t="s">
        <v>60</v>
      </c>
      <c r="C146" s="217">
        <v>4227</v>
      </c>
      <c r="D146" s="217">
        <v>19370</v>
      </c>
      <c r="E146" s="217">
        <v>14754</v>
      </c>
      <c r="F146" s="217">
        <v>34124</v>
      </c>
      <c r="G146" s="217">
        <v>1858</v>
      </c>
      <c r="H146" s="217">
        <v>35982</v>
      </c>
      <c r="I146" s="217">
        <v>1138</v>
      </c>
      <c r="J146" s="217">
        <v>12607</v>
      </c>
      <c r="K146" s="217">
        <v>29856</v>
      </c>
      <c r="L146" s="217">
        <v>28915</v>
      </c>
      <c r="M146" s="217">
        <v>2278</v>
      </c>
    </row>
    <row r="147" spans="1:13" ht="14.25" hidden="1" outlineLevel="1">
      <c r="A147" s="94">
        <v>2008</v>
      </c>
      <c r="B147" s="44" t="s">
        <v>61</v>
      </c>
      <c r="C147" s="217">
        <v>4180</v>
      </c>
      <c r="D147" s="217">
        <v>18864</v>
      </c>
      <c r="E147" s="217">
        <v>15537</v>
      </c>
      <c r="F147" s="217">
        <v>34401</v>
      </c>
      <c r="G147" s="217">
        <v>1708</v>
      </c>
      <c r="H147" s="217">
        <v>36109</v>
      </c>
      <c r="I147" s="217">
        <v>1338</v>
      </c>
      <c r="J147" s="217">
        <v>12306</v>
      </c>
      <c r="K147" s="217">
        <v>30277</v>
      </c>
      <c r="L147" s="217">
        <v>29291</v>
      </c>
      <c r="M147" s="217">
        <v>2890</v>
      </c>
    </row>
    <row r="148" spans="1:13" ht="14.25" hidden="1" outlineLevel="1">
      <c r="A148" s="94">
        <v>2008</v>
      </c>
      <c r="B148" s="44" t="s">
        <v>62</v>
      </c>
      <c r="C148" s="217">
        <v>3999</v>
      </c>
      <c r="D148" s="217">
        <v>19233</v>
      </c>
      <c r="E148" s="217">
        <v>15281</v>
      </c>
      <c r="F148" s="217">
        <v>34514</v>
      </c>
      <c r="G148" s="217">
        <v>1665</v>
      </c>
      <c r="H148" s="217">
        <v>36179</v>
      </c>
      <c r="I148" s="217">
        <v>1536</v>
      </c>
      <c r="J148" s="217">
        <v>11845</v>
      </c>
      <c r="K148" s="217">
        <v>30527</v>
      </c>
      <c r="L148" s="217">
        <v>29534</v>
      </c>
      <c r="M148" s="217">
        <v>3732</v>
      </c>
    </row>
    <row r="149" spans="1:13" ht="14.25" collapsed="1">
      <c r="A149" s="94">
        <v>2008</v>
      </c>
      <c r="B149" s="44" t="s">
        <v>63</v>
      </c>
      <c r="C149" s="217">
        <v>3999</v>
      </c>
      <c r="D149" s="217">
        <v>19233</v>
      </c>
      <c r="E149" s="217">
        <v>15281</v>
      </c>
      <c r="F149" s="217">
        <v>34514</v>
      </c>
      <c r="G149" s="217">
        <v>1665</v>
      </c>
      <c r="H149" s="217">
        <v>36179</v>
      </c>
      <c r="I149" s="217">
        <v>1536</v>
      </c>
      <c r="J149" s="217">
        <v>11845</v>
      </c>
      <c r="K149" s="217">
        <v>30527</v>
      </c>
      <c r="L149" s="217">
        <v>29534</v>
      </c>
      <c r="M149" s="217">
        <v>3732</v>
      </c>
    </row>
    <row r="150" spans="1:13" ht="14.25" hidden="1" outlineLevel="1">
      <c r="A150" s="94">
        <v>2008</v>
      </c>
      <c r="B150" s="44" t="s">
        <v>64</v>
      </c>
      <c r="C150" s="217">
        <v>4018</v>
      </c>
      <c r="D150" s="217">
        <v>19201</v>
      </c>
      <c r="E150" s="217">
        <v>15352</v>
      </c>
      <c r="F150" s="217">
        <v>34553</v>
      </c>
      <c r="G150" s="217">
        <v>1190</v>
      </c>
      <c r="H150" s="217">
        <v>35743</v>
      </c>
      <c r="I150" s="217">
        <v>2017</v>
      </c>
      <c r="J150" s="217">
        <v>12107</v>
      </c>
      <c r="K150" s="217">
        <v>30912</v>
      </c>
      <c r="L150" s="217">
        <v>29906</v>
      </c>
      <c r="M150" s="217">
        <v>3701</v>
      </c>
    </row>
    <row r="151" spans="1:13" ht="14.25" hidden="1" outlineLevel="1">
      <c r="A151" s="94">
        <v>2008</v>
      </c>
      <c r="B151" s="44" t="s">
        <v>65</v>
      </c>
      <c r="C151" s="217">
        <v>3573</v>
      </c>
      <c r="D151" s="217">
        <v>19089</v>
      </c>
      <c r="E151" s="217">
        <v>15972</v>
      </c>
      <c r="F151" s="217">
        <v>35061</v>
      </c>
      <c r="G151" s="217">
        <v>1229</v>
      </c>
      <c r="H151" s="217">
        <v>36290</v>
      </c>
      <c r="I151" s="217">
        <v>2505</v>
      </c>
      <c r="J151" s="217">
        <v>12456</v>
      </c>
      <c r="K151" s="217">
        <v>31104</v>
      </c>
      <c r="L151" s="217">
        <v>30212</v>
      </c>
      <c r="M151" s="217">
        <v>4105</v>
      </c>
    </row>
    <row r="152" spans="1:13" ht="14.25" hidden="1" outlineLevel="1">
      <c r="A152" s="94">
        <v>2008</v>
      </c>
      <c r="B152" s="44" t="s">
        <v>66</v>
      </c>
      <c r="C152" s="217">
        <v>1427</v>
      </c>
      <c r="D152" s="217">
        <v>19096</v>
      </c>
      <c r="E152" s="217">
        <v>16914</v>
      </c>
      <c r="F152" s="217">
        <v>36010</v>
      </c>
      <c r="G152" s="217">
        <v>902</v>
      </c>
      <c r="H152" s="217">
        <v>36912</v>
      </c>
      <c r="I152" s="217">
        <v>2379</v>
      </c>
      <c r="J152" s="217">
        <v>15083</v>
      </c>
      <c r="K152" s="217">
        <v>30866</v>
      </c>
      <c r="L152" s="217">
        <v>29996</v>
      </c>
      <c r="M152" s="217">
        <v>977</v>
      </c>
    </row>
    <row r="153" spans="1:13" ht="14.25" collapsed="1">
      <c r="A153" s="169">
        <v>2008</v>
      </c>
      <c r="B153" s="88" t="s">
        <v>67</v>
      </c>
      <c r="C153" s="220">
        <v>1427</v>
      </c>
      <c r="D153" s="220">
        <v>19096</v>
      </c>
      <c r="E153" s="220">
        <v>16914</v>
      </c>
      <c r="F153" s="220">
        <v>36010</v>
      </c>
      <c r="G153" s="220">
        <v>902</v>
      </c>
      <c r="H153" s="220">
        <v>36912</v>
      </c>
      <c r="I153" s="220">
        <v>2379</v>
      </c>
      <c r="J153" s="220">
        <v>15083</v>
      </c>
      <c r="K153" s="220">
        <v>30866</v>
      </c>
      <c r="L153" s="220">
        <v>29996</v>
      </c>
      <c r="M153" s="220">
        <v>977</v>
      </c>
    </row>
    <row r="154" spans="1:13" ht="14.25">
      <c r="A154" s="382">
        <v>2008</v>
      </c>
      <c r="B154" s="383"/>
      <c r="C154" s="341">
        <v>1427</v>
      </c>
      <c r="D154" s="341">
        <v>19096</v>
      </c>
      <c r="E154" s="341">
        <v>16914</v>
      </c>
      <c r="F154" s="341">
        <v>36010</v>
      </c>
      <c r="G154" s="341">
        <v>902</v>
      </c>
      <c r="H154" s="341">
        <v>36912</v>
      </c>
      <c r="I154" s="341">
        <v>2379</v>
      </c>
      <c r="J154" s="341">
        <v>15083</v>
      </c>
      <c r="K154" s="341">
        <v>30866</v>
      </c>
      <c r="L154" s="341">
        <v>29996</v>
      </c>
      <c r="M154" s="341">
        <v>977</v>
      </c>
    </row>
    <row r="155" spans="1:13" ht="14.25" hidden="1" outlineLevel="1">
      <c r="A155" s="96">
        <v>2009</v>
      </c>
      <c r="B155" s="44" t="s">
        <v>52</v>
      </c>
      <c r="C155" s="225">
        <v>6250</v>
      </c>
      <c r="D155" s="225">
        <v>22625</v>
      </c>
      <c r="E155" s="225">
        <v>16541</v>
      </c>
      <c r="F155" s="225">
        <v>39166</v>
      </c>
      <c r="G155" s="225">
        <v>1178</v>
      </c>
      <c r="H155" s="225">
        <v>40343</v>
      </c>
      <c r="I155" s="225">
        <v>1873</v>
      </c>
      <c r="J155" s="225">
        <v>12262</v>
      </c>
      <c r="K155" s="225">
        <v>30875</v>
      </c>
      <c r="L155" s="225">
        <v>29984</v>
      </c>
      <c r="M155" s="225">
        <v>3169</v>
      </c>
    </row>
    <row r="156" spans="1:13" ht="14.25" hidden="1" outlineLevel="1">
      <c r="A156" s="96">
        <v>2009</v>
      </c>
      <c r="B156" s="44" t="s">
        <v>53</v>
      </c>
      <c r="C156" s="225">
        <v>6303</v>
      </c>
      <c r="D156" s="225">
        <v>22432</v>
      </c>
      <c r="E156" s="225">
        <v>16484</v>
      </c>
      <c r="F156" s="225">
        <v>38916</v>
      </c>
      <c r="G156" s="225">
        <v>996</v>
      </c>
      <c r="H156" s="225">
        <v>39911</v>
      </c>
      <c r="I156" s="225">
        <v>2141</v>
      </c>
      <c r="J156" s="225">
        <v>12917</v>
      </c>
      <c r="K156" s="225">
        <v>31256</v>
      </c>
      <c r="L156" s="225">
        <v>30140</v>
      </c>
      <c r="M156" s="225">
        <v>3524</v>
      </c>
    </row>
    <row r="157" spans="1:13" ht="14.25" hidden="1" outlineLevel="1">
      <c r="A157" s="96">
        <v>2009</v>
      </c>
      <c r="B157" s="44" t="s">
        <v>54</v>
      </c>
      <c r="C157" s="225">
        <v>6485</v>
      </c>
      <c r="D157" s="225">
        <v>22677</v>
      </c>
      <c r="E157" s="225">
        <v>15907</v>
      </c>
      <c r="F157" s="225">
        <v>38584</v>
      </c>
      <c r="G157" s="225">
        <v>937</v>
      </c>
      <c r="H157" s="225">
        <v>39522</v>
      </c>
      <c r="I157" s="225">
        <v>1657</v>
      </c>
      <c r="J157" s="225">
        <v>13642</v>
      </c>
      <c r="K157" s="225">
        <v>31477</v>
      </c>
      <c r="L157" s="225">
        <v>30197</v>
      </c>
      <c r="M157" s="225">
        <v>3749</v>
      </c>
    </row>
    <row r="158" spans="1:13" ht="14.25" collapsed="1">
      <c r="A158" s="94">
        <v>2009</v>
      </c>
      <c r="B158" s="44" t="s">
        <v>55</v>
      </c>
      <c r="C158" s="217">
        <v>6485</v>
      </c>
      <c r="D158" s="217">
        <v>22677</v>
      </c>
      <c r="E158" s="217">
        <v>15907</v>
      </c>
      <c r="F158" s="217">
        <v>38584</v>
      </c>
      <c r="G158" s="217">
        <v>937</v>
      </c>
      <c r="H158" s="217">
        <v>39522</v>
      </c>
      <c r="I158" s="217">
        <v>1657</v>
      </c>
      <c r="J158" s="217">
        <v>13642</v>
      </c>
      <c r="K158" s="217">
        <v>31477</v>
      </c>
      <c r="L158" s="217">
        <v>30197</v>
      </c>
      <c r="M158" s="217">
        <v>3749</v>
      </c>
    </row>
    <row r="159" spans="1:13" ht="14.25">
      <c r="A159" s="96">
        <v>2009</v>
      </c>
      <c r="B159" s="44" t="s">
        <v>56</v>
      </c>
      <c r="C159" s="225">
        <v>6586</v>
      </c>
      <c r="D159" s="225">
        <v>22617</v>
      </c>
      <c r="E159" s="225">
        <v>16082</v>
      </c>
      <c r="F159" s="225">
        <v>38699</v>
      </c>
      <c r="G159" s="225">
        <v>640</v>
      </c>
      <c r="H159" s="225">
        <v>39338</v>
      </c>
      <c r="I159" s="225">
        <v>1516</v>
      </c>
      <c r="J159" s="225">
        <v>13376</v>
      </c>
      <c r="K159" s="225">
        <v>31414</v>
      </c>
      <c r="L159" s="225">
        <v>30130</v>
      </c>
      <c r="M159" s="225">
        <v>3528</v>
      </c>
    </row>
    <row r="160" spans="1:13" ht="14.25">
      <c r="A160" s="94">
        <v>2009</v>
      </c>
      <c r="B160" s="44" t="s">
        <v>57</v>
      </c>
      <c r="C160" s="217">
        <v>6635</v>
      </c>
      <c r="D160" s="217">
        <v>23304</v>
      </c>
      <c r="E160" s="217">
        <v>15716</v>
      </c>
      <c r="F160" s="217">
        <v>39020</v>
      </c>
      <c r="G160" s="217">
        <v>611</v>
      </c>
      <c r="H160" s="217">
        <v>39631</v>
      </c>
      <c r="I160" s="217">
        <v>1256</v>
      </c>
      <c r="J160" s="217">
        <v>14067</v>
      </c>
      <c r="K160" s="217">
        <v>31670</v>
      </c>
      <c r="L160" s="217">
        <v>30144</v>
      </c>
      <c r="M160" s="217">
        <v>4265</v>
      </c>
    </row>
    <row r="161" spans="1:13" ht="14.25">
      <c r="A161" s="94">
        <v>2009</v>
      </c>
      <c r="B161" s="44" t="s">
        <v>58</v>
      </c>
      <c r="C161" s="217">
        <v>6645</v>
      </c>
      <c r="D161" s="217">
        <v>23495</v>
      </c>
      <c r="E161" s="217">
        <v>14772</v>
      </c>
      <c r="F161" s="217">
        <v>38267</v>
      </c>
      <c r="G161" s="217">
        <v>401</v>
      </c>
      <c r="H161" s="217">
        <v>38668</v>
      </c>
      <c r="I161" s="217">
        <v>1386</v>
      </c>
      <c r="J161" s="217">
        <v>14586</v>
      </c>
      <c r="K161" s="217">
        <v>31888</v>
      </c>
      <c r="L161" s="217">
        <v>30197</v>
      </c>
      <c r="M161" s="217">
        <v>4231</v>
      </c>
    </row>
    <row r="162" spans="1:13" ht="14.25">
      <c r="A162" s="96">
        <v>2009</v>
      </c>
      <c r="B162" s="44" t="s">
        <v>59</v>
      </c>
      <c r="C162" s="217">
        <v>6645</v>
      </c>
      <c r="D162" s="217">
        <v>23495</v>
      </c>
      <c r="E162" s="217">
        <v>14772</v>
      </c>
      <c r="F162" s="217">
        <v>38267</v>
      </c>
      <c r="G162" s="217">
        <v>401</v>
      </c>
      <c r="H162" s="217">
        <v>38668</v>
      </c>
      <c r="I162" s="217">
        <v>1386</v>
      </c>
      <c r="J162" s="217">
        <v>14586</v>
      </c>
      <c r="K162" s="217">
        <v>31888</v>
      </c>
      <c r="L162" s="217">
        <v>30197</v>
      </c>
      <c r="M162" s="217">
        <v>4231</v>
      </c>
    </row>
    <row r="163" spans="1:13" ht="14.25">
      <c r="A163" s="94">
        <v>2009</v>
      </c>
      <c r="B163" s="44" t="s">
        <v>60</v>
      </c>
      <c r="C163" s="217">
        <v>6724</v>
      </c>
      <c r="D163" s="217">
        <v>23326</v>
      </c>
      <c r="E163" s="217">
        <v>14709</v>
      </c>
      <c r="F163" s="217">
        <v>38035</v>
      </c>
      <c r="G163" s="217">
        <v>260</v>
      </c>
      <c r="H163" s="217">
        <v>38295</v>
      </c>
      <c r="I163" s="217">
        <v>1116</v>
      </c>
      <c r="J163" s="217">
        <v>14339</v>
      </c>
      <c r="K163" s="217">
        <v>32128</v>
      </c>
      <c r="L163" s="217">
        <v>30215</v>
      </c>
      <c r="M163" s="217">
        <v>4905</v>
      </c>
    </row>
    <row r="164" spans="1:13" ht="14.25">
      <c r="A164" s="94">
        <v>2009</v>
      </c>
      <c r="B164" s="44" t="s">
        <v>61</v>
      </c>
      <c r="C164" s="217">
        <v>6690</v>
      </c>
      <c r="D164" s="217">
        <v>22926</v>
      </c>
      <c r="E164" s="217">
        <v>15014</v>
      </c>
      <c r="F164" s="217">
        <v>37940</v>
      </c>
      <c r="G164" s="217">
        <v>306</v>
      </c>
      <c r="H164" s="217">
        <v>38245</v>
      </c>
      <c r="I164" s="217">
        <v>1368</v>
      </c>
      <c r="J164" s="217">
        <v>14228</v>
      </c>
      <c r="K164" s="217">
        <v>32438</v>
      </c>
      <c r="L164" s="217">
        <v>30440</v>
      </c>
      <c r="M164" s="217">
        <v>5327</v>
      </c>
    </row>
    <row r="165" spans="1:13" ht="14.25">
      <c r="A165" s="94">
        <v>2009</v>
      </c>
      <c r="B165" s="44" t="s">
        <v>62</v>
      </c>
      <c r="C165" s="217">
        <v>6665</v>
      </c>
      <c r="D165" s="217">
        <v>23121</v>
      </c>
      <c r="E165" s="217">
        <v>14450</v>
      </c>
      <c r="F165" s="217">
        <v>37571</v>
      </c>
      <c r="G165" s="217">
        <v>224</v>
      </c>
      <c r="H165" s="217">
        <v>37795</v>
      </c>
      <c r="I165" s="217">
        <v>1652</v>
      </c>
      <c r="J165" s="217">
        <v>14490</v>
      </c>
      <c r="K165" s="217">
        <v>32336</v>
      </c>
      <c r="L165" s="217">
        <v>30482</v>
      </c>
      <c r="M165" s="217">
        <v>5848</v>
      </c>
    </row>
    <row r="166" spans="1:13" ht="14.25">
      <c r="A166" s="94">
        <v>2009</v>
      </c>
      <c r="B166" s="44" t="s">
        <v>63</v>
      </c>
      <c r="C166" s="217">
        <v>6665</v>
      </c>
      <c r="D166" s="217">
        <v>23121</v>
      </c>
      <c r="E166" s="217">
        <v>14450</v>
      </c>
      <c r="F166" s="217">
        <v>37571</v>
      </c>
      <c r="G166" s="217">
        <v>224</v>
      </c>
      <c r="H166" s="217">
        <v>37795</v>
      </c>
      <c r="I166" s="217">
        <v>1652</v>
      </c>
      <c r="J166" s="217">
        <v>14490</v>
      </c>
      <c r="K166" s="217">
        <v>32336</v>
      </c>
      <c r="L166" s="217">
        <v>30482</v>
      </c>
      <c r="M166" s="217">
        <v>5848</v>
      </c>
    </row>
    <row r="167" spans="1:13" ht="14.25">
      <c r="A167" s="94">
        <v>2009</v>
      </c>
      <c r="B167" s="44" t="s">
        <v>64</v>
      </c>
      <c r="C167" s="217">
        <v>6697</v>
      </c>
      <c r="D167" s="217">
        <v>22883</v>
      </c>
      <c r="E167" s="217">
        <v>14413</v>
      </c>
      <c r="F167" s="217">
        <v>37296</v>
      </c>
      <c r="G167" s="217">
        <v>262</v>
      </c>
      <c r="H167" s="217">
        <v>37558</v>
      </c>
      <c r="I167" s="217">
        <v>1551</v>
      </c>
      <c r="J167" s="217">
        <v>13622</v>
      </c>
      <c r="K167" s="217">
        <v>32592</v>
      </c>
      <c r="L167" s="217">
        <v>30515</v>
      </c>
      <c r="M167" s="217">
        <v>5731</v>
      </c>
    </row>
    <row r="168" spans="1:13" ht="14.25" hidden="1" outlineLevel="1">
      <c r="A168" s="94">
        <v>2009</v>
      </c>
      <c r="B168" s="44" t="s">
        <v>65</v>
      </c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</row>
    <row r="169" spans="1:13" ht="14.25" hidden="1" outlineLevel="1">
      <c r="A169" s="94">
        <v>2009</v>
      </c>
      <c r="B169" s="44" t="s">
        <v>66</v>
      </c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</row>
    <row r="170" spans="1:13" ht="14.25" hidden="1" outlineLevel="1">
      <c r="A170" s="94">
        <v>2009</v>
      </c>
      <c r="B170" s="44" t="s">
        <v>67</v>
      </c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</row>
    <row r="171" spans="1:13" ht="14.25" hidden="1" outlineLevel="1">
      <c r="A171" s="96">
        <v>2009</v>
      </c>
      <c r="B171" s="44"/>
      <c r="C171" s="504"/>
      <c r="D171" s="504"/>
      <c r="E171" s="504"/>
      <c r="F171" s="504"/>
      <c r="G171" s="504"/>
      <c r="H171" s="504"/>
      <c r="I171" s="504"/>
      <c r="J171" s="504"/>
      <c r="K171" s="504"/>
      <c r="L171" s="504"/>
      <c r="M171" s="504"/>
    </row>
    <row r="172" spans="1:13" ht="14.25" collapsed="1">
      <c r="A172" s="493"/>
      <c r="B172" s="493"/>
      <c r="C172" s="541"/>
      <c r="D172" s="541"/>
      <c r="E172" s="541"/>
      <c r="F172" s="541"/>
      <c r="G172" s="541"/>
      <c r="H172" s="541"/>
      <c r="I172" s="541"/>
      <c r="J172" s="541"/>
      <c r="K172" s="541"/>
      <c r="L172" s="541"/>
      <c r="M172" s="541"/>
    </row>
    <row r="173" spans="1:13" ht="14.25">
      <c r="A173" s="251"/>
      <c r="B173" s="251"/>
      <c r="C173" s="504"/>
      <c r="D173" s="504"/>
      <c r="E173" s="504"/>
      <c r="F173" s="504"/>
      <c r="G173" s="504"/>
      <c r="H173" s="504"/>
      <c r="I173" s="504"/>
      <c r="J173" s="504"/>
      <c r="K173" s="504"/>
      <c r="L173" s="504"/>
      <c r="M173" s="504"/>
    </row>
    <row r="174" spans="1:13" ht="14.25">
      <c r="A174" s="1" t="s">
        <v>405</v>
      </c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1:13" ht="14.25">
      <c r="A175" s="1" t="s">
        <v>551</v>
      </c>
      <c r="B175" s="1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1:13" ht="14.25">
      <c r="A176" s="1" t="s">
        <v>554</v>
      </c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1:13" ht="14.25">
      <c r="A177" s="1" t="s">
        <v>589</v>
      </c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1:13" ht="14.25">
      <c r="A178" s="1" t="s">
        <v>590</v>
      </c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1:13" ht="14.25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1:13" ht="14.25">
      <c r="A180" s="83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</sheetData>
  <mergeCells count="12">
    <mergeCell ref="D86:M86"/>
    <mergeCell ref="I81:I84"/>
    <mergeCell ref="J81:J84"/>
    <mergeCell ref="K81:L82"/>
    <mergeCell ref="M81:M84"/>
    <mergeCell ref="L83:L84"/>
    <mergeCell ref="D9:M9"/>
    <mergeCell ref="I4:I7"/>
    <mergeCell ref="J4:J7"/>
    <mergeCell ref="K4:L5"/>
    <mergeCell ref="M4:M7"/>
    <mergeCell ref="L6:L7"/>
  </mergeCells>
  <printOptions/>
  <pageMargins left="0.7" right="0.31" top="0.7" bottom="0.47" header="0.5" footer="0.5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workbookViewId="0" topLeftCell="A1">
      <selection activeCell="A1" sqref="A1"/>
    </sheetView>
  </sheetViews>
  <sheetFormatPr defaultColWidth="9.00390625" defaultRowHeight="14.25" outlineLevelRow="1"/>
  <cols>
    <col min="1" max="1" width="5.50390625" style="0" customWidth="1"/>
    <col min="2" max="2" width="4.75390625" style="0" customWidth="1"/>
  </cols>
  <sheetData>
    <row r="1" spans="1:14" ht="15">
      <c r="A1" s="87" t="s">
        <v>319</v>
      </c>
      <c r="B1" s="87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5.75">
      <c r="A2" s="53" t="s">
        <v>415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4.25">
      <c r="A3" s="83" t="s">
        <v>410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4.25">
      <c r="A4" s="592"/>
      <c r="B4" s="594"/>
      <c r="C4" s="555" t="s">
        <v>45</v>
      </c>
      <c r="D4" s="555"/>
      <c r="E4" s="555"/>
      <c r="F4" s="555"/>
      <c r="G4" s="555"/>
      <c r="H4" s="555"/>
      <c r="I4" s="555" t="s">
        <v>46</v>
      </c>
      <c r="J4" s="555"/>
      <c r="K4" s="555"/>
      <c r="L4" s="555"/>
      <c r="M4" s="555"/>
      <c r="N4" s="577"/>
    </row>
    <row r="5" spans="1:14" ht="36.75" customHeight="1">
      <c r="A5" s="592"/>
      <c r="B5" s="594"/>
      <c r="C5" s="601" t="s">
        <v>411</v>
      </c>
      <c r="D5" s="601" t="s">
        <v>412</v>
      </c>
      <c r="E5" s="601" t="s">
        <v>106</v>
      </c>
      <c r="F5" s="601"/>
      <c r="G5" s="601" t="s">
        <v>107</v>
      </c>
      <c r="H5" s="601"/>
      <c r="I5" s="601" t="s">
        <v>413</v>
      </c>
      <c r="J5" s="601" t="s">
        <v>105</v>
      </c>
      <c r="K5" s="556" t="s">
        <v>414</v>
      </c>
      <c r="L5" s="557"/>
      <c r="M5" s="601" t="s">
        <v>107</v>
      </c>
      <c r="N5" s="556"/>
    </row>
    <row r="6" spans="1:14" ht="28.5" customHeight="1">
      <c r="A6" s="592"/>
      <c r="B6" s="594"/>
      <c r="C6" s="601"/>
      <c r="D6" s="601"/>
      <c r="E6" s="157" t="s">
        <v>47</v>
      </c>
      <c r="F6" s="157" t="s">
        <v>48</v>
      </c>
      <c r="G6" s="157" t="s">
        <v>49</v>
      </c>
      <c r="H6" s="157" t="s">
        <v>50</v>
      </c>
      <c r="I6" s="601"/>
      <c r="J6" s="601"/>
      <c r="K6" s="157" t="s">
        <v>47</v>
      </c>
      <c r="L6" s="157" t="s">
        <v>48</v>
      </c>
      <c r="M6" s="157" t="s">
        <v>49</v>
      </c>
      <c r="N6" s="158" t="s">
        <v>50</v>
      </c>
    </row>
    <row r="7" spans="1:14" ht="13.5" customHeight="1">
      <c r="A7" s="353"/>
      <c r="B7" s="354"/>
      <c r="C7" s="357">
        <v>1</v>
      </c>
      <c r="D7" s="357">
        <v>2</v>
      </c>
      <c r="E7" s="357">
        <v>3</v>
      </c>
      <c r="F7" s="357">
        <v>4</v>
      </c>
      <c r="G7" s="357">
        <v>5</v>
      </c>
      <c r="H7" s="357">
        <v>6</v>
      </c>
      <c r="I7" s="357">
        <v>7</v>
      </c>
      <c r="J7" s="357">
        <v>8</v>
      </c>
      <c r="K7" s="357">
        <v>9</v>
      </c>
      <c r="L7" s="357">
        <v>10</v>
      </c>
      <c r="M7" s="357">
        <v>11</v>
      </c>
      <c r="N7" s="358">
        <v>12</v>
      </c>
    </row>
    <row r="8" spans="1:14" ht="14.25">
      <c r="A8" s="84"/>
      <c r="B8" s="88"/>
      <c r="C8" s="553" t="s">
        <v>51</v>
      </c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4"/>
    </row>
    <row r="9" spans="1:14" ht="14.25" hidden="1" outlineLevel="1">
      <c r="A9" s="83">
        <v>2006</v>
      </c>
      <c r="B9" s="83" t="s">
        <v>52</v>
      </c>
      <c r="C9" s="95">
        <v>8335.321748655646</v>
      </c>
      <c r="D9" s="95">
        <v>5154.2331872800905</v>
      </c>
      <c r="E9" s="95">
        <v>3165.340735577242</v>
      </c>
      <c r="F9" s="95">
        <v>9.786098386775542</v>
      </c>
      <c r="G9" s="95">
        <v>5.630784040363805</v>
      </c>
      <c r="H9" s="95">
        <v>0.33094337117440087</v>
      </c>
      <c r="I9" s="95">
        <v>13624.126070503884</v>
      </c>
      <c r="J9" s="95">
        <v>5800.478291177056</v>
      </c>
      <c r="K9" s="95">
        <v>4541.12411206267</v>
      </c>
      <c r="L9" s="95">
        <v>1895.2758082719245</v>
      </c>
      <c r="M9" s="95">
        <v>473.41724756024695</v>
      </c>
      <c r="N9" s="95">
        <v>913.8306114319856</v>
      </c>
    </row>
    <row r="10" spans="1:14" ht="14.25" hidden="1" outlineLevel="1">
      <c r="A10" s="83"/>
      <c r="B10" s="83" t="s">
        <v>53</v>
      </c>
      <c r="C10" s="95">
        <v>8457.067084910044</v>
      </c>
      <c r="D10" s="95">
        <v>5243.35348204209</v>
      </c>
      <c r="E10" s="95">
        <v>3197.2683728340967</v>
      </c>
      <c r="F10" s="95">
        <v>10.09553209851955</v>
      </c>
      <c r="G10" s="95">
        <v>5.953860452765054</v>
      </c>
      <c r="H10" s="95">
        <v>0.39583748257319257</v>
      </c>
      <c r="I10" s="95">
        <v>13782.486888402045</v>
      </c>
      <c r="J10" s="95">
        <v>5900.105457080263</v>
      </c>
      <c r="K10" s="95">
        <v>4553.591615216093</v>
      </c>
      <c r="L10" s="95">
        <v>1961.6587001261369</v>
      </c>
      <c r="M10" s="95">
        <v>466.0089291641771</v>
      </c>
      <c r="N10" s="95">
        <v>901.1221868153754</v>
      </c>
    </row>
    <row r="11" spans="1:14" ht="14.25" hidden="1" outlineLevel="1">
      <c r="A11" s="83"/>
      <c r="B11" s="83" t="s">
        <v>54</v>
      </c>
      <c r="C11" s="95">
        <v>8477.554969129655</v>
      </c>
      <c r="D11" s="95">
        <v>5036.493693155414</v>
      </c>
      <c r="E11" s="95">
        <v>3422.8549093806014</v>
      </c>
      <c r="F11" s="95">
        <v>12.758580628028945</v>
      </c>
      <c r="G11" s="95">
        <v>5.047268140476665</v>
      </c>
      <c r="H11" s="95">
        <v>0.40051782513443535</v>
      </c>
      <c r="I11" s="95">
        <v>13934.736274314546</v>
      </c>
      <c r="J11" s="95">
        <v>5937.3275575914495</v>
      </c>
      <c r="K11" s="95">
        <v>4675.706399787559</v>
      </c>
      <c r="L11" s="95">
        <v>1967.2711279293633</v>
      </c>
      <c r="M11" s="95">
        <v>462.24380933413</v>
      </c>
      <c r="N11" s="95">
        <v>892.187379672044</v>
      </c>
    </row>
    <row r="12" spans="1:14" ht="14.25" hidden="1" outlineLevel="1">
      <c r="A12" s="83">
        <v>2006</v>
      </c>
      <c r="B12" s="83" t="s">
        <v>55</v>
      </c>
      <c r="C12" s="95">
        <v>8477.554969129655</v>
      </c>
      <c r="D12" s="95">
        <v>5036.493693155414</v>
      </c>
      <c r="E12" s="95">
        <v>3422.8549093806014</v>
      </c>
      <c r="F12" s="95">
        <v>12.758580628028945</v>
      </c>
      <c r="G12" s="95">
        <v>5.047268140476665</v>
      </c>
      <c r="H12" s="95">
        <v>0.40051782513443535</v>
      </c>
      <c r="I12" s="95">
        <v>13934.736274314546</v>
      </c>
      <c r="J12" s="95">
        <v>5937.3275575914495</v>
      </c>
      <c r="K12" s="95">
        <v>4675.706399787559</v>
      </c>
      <c r="L12" s="95">
        <v>1967.2711279293633</v>
      </c>
      <c r="M12" s="95">
        <v>462.24380933413</v>
      </c>
      <c r="N12" s="95">
        <v>892.187379672044</v>
      </c>
    </row>
    <row r="13" spans="1:14" ht="14.25" hidden="1" outlineLevel="1">
      <c r="A13" s="83"/>
      <c r="B13" s="83" t="s">
        <v>56</v>
      </c>
      <c r="C13" s="95">
        <v>8373.964748058155</v>
      </c>
      <c r="D13" s="95">
        <v>4545.960698400053</v>
      </c>
      <c r="E13" s="95">
        <v>3809.5223395074017</v>
      </c>
      <c r="F13" s="95">
        <v>12.774148575980881</v>
      </c>
      <c r="G13" s="95">
        <v>5.306944167828454</v>
      </c>
      <c r="H13" s="95">
        <v>0.40061740689105757</v>
      </c>
      <c r="I13" s="95">
        <v>14095.166201951803</v>
      </c>
      <c r="J13" s="95">
        <v>6013.529343424285</v>
      </c>
      <c r="K13" s="95">
        <v>4762.32752439753</v>
      </c>
      <c r="L13" s="95">
        <v>1987.5506539202017</v>
      </c>
      <c r="M13" s="95">
        <v>449.28035583881035</v>
      </c>
      <c r="N13" s="95">
        <v>882.4783243709752</v>
      </c>
    </row>
    <row r="14" spans="1:14" ht="14.25" hidden="1" outlineLevel="1">
      <c r="A14" s="83"/>
      <c r="B14" s="83" t="s">
        <v>57</v>
      </c>
      <c r="C14" s="95">
        <v>8112.881630485294</v>
      </c>
      <c r="D14" s="95">
        <v>5108.6579034720835</v>
      </c>
      <c r="E14" s="95">
        <v>2985.34256124278</v>
      </c>
      <c r="F14" s="95">
        <v>13.006340038504945</v>
      </c>
      <c r="G14" s="95">
        <v>5.485925778397397</v>
      </c>
      <c r="H14" s="95">
        <v>0.38889995352851353</v>
      </c>
      <c r="I14" s="95">
        <v>14261.230365796986</v>
      </c>
      <c r="J14" s="95">
        <v>6209.594137953927</v>
      </c>
      <c r="K14" s="95">
        <v>4750.2602403239725</v>
      </c>
      <c r="L14" s="95">
        <v>1988.147546969395</v>
      </c>
      <c r="M14" s="95">
        <v>438.3592245900551</v>
      </c>
      <c r="N14" s="95">
        <v>874.8692159596361</v>
      </c>
    </row>
    <row r="15" spans="1:14" ht="14.25" hidden="1" outlineLevel="1">
      <c r="A15" s="83"/>
      <c r="B15" s="83" t="s">
        <v>58</v>
      </c>
      <c r="C15" s="95">
        <v>8023.06247095532</v>
      </c>
      <c r="D15" s="95">
        <v>5220.079565823541</v>
      </c>
      <c r="E15" s="95">
        <v>2784.326528579964</v>
      </c>
      <c r="F15" s="95">
        <v>12.352784969793532</v>
      </c>
      <c r="G15" s="95">
        <v>5.912467635929098</v>
      </c>
      <c r="H15" s="95">
        <v>0.39112394609307577</v>
      </c>
      <c r="I15" s="95">
        <v>14561.180840470026</v>
      </c>
      <c r="J15" s="95">
        <v>6349.453395737901</v>
      </c>
      <c r="K15" s="95">
        <v>4906.968797716258</v>
      </c>
      <c r="L15" s="95">
        <v>2005.4039699926973</v>
      </c>
      <c r="M15" s="95">
        <v>432.02526057226316</v>
      </c>
      <c r="N15" s="95">
        <v>867.3294164509063</v>
      </c>
    </row>
    <row r="16" spans="1:14" ht="14.25" hidden="1" outlineLevel="1">
      <c r="A16" s="83">
        <v>2006</v>
      </c>
      <c r="B16" s="83" t="s">
        <v>59</v>
      </c>
      <c r="C16" s="95">
        <v>8023.06247095532</v>
      </c>
      <c r="D16" s="95">
        <v>5220.079565823541</v>
      </c>
      <c r="E16" s="95">
        <v>2784.326528579964</v>
      </c>
      <c r="F16" s="95">
        <v>12.352784969793532</v>
      </c>
      <c r="G16" s="95">
        <v>5.912467635929098</v>
      </c>
      <c r="H16" s="95">
        <v>0.39112394609307577</v>
      </c>
      <c r="I16" s="95">
        <v>14561.180840470026</v>
      </c>
      <c r="J16" s="95">
        <v>6349.453395737901</v>
      </c>
      <c r="K16" s="95">
        <v>4906.968797716258</v>
      </c>
      <c r="L16" s="95">
        <v>2005.4039699926973</v>
      </c>
      <c r="M16" s="95">
        <v>432.02526057226316</v>
      </c>
      <c r="N16" s="95">
        <v>867.3294164509063</v>
      </c>
    </row>
    <row r="17" spans="1:14" ht="14.25" hidden="1" outlineLevel="1">
      <c r="A17" s="83"/>
      <c r="B17" s="83" t="s">
        <v>60</v>
      </c>
      <c r="C17" s="95">
        <v>8245.108975635663</v>
      </c>
      <c r="D17" s="95">
        <v>5272.498473079731</v>
      </c>
      <c r="E17" s="95">
        <v>2945.420467370378</v>
      </c>
      <c r="F17" s="95">
        <v>20.812056031335057</v>
      </c>
      <c r="G17" s="95">
        <v>5.986888402044745</v>
      </c>
      <c r="H17" s="95">
        <v>0.3910907521742017</v>
      </c>
      <c r="I17" s="95">
        <v>14776.77355108544</v>
      </c>
      <c r="J17" s="95">
        <v>6398.470888933147</v>
      </c>
      <c r="K17" s="95">
        <v>5071.315773750249</v>
      </c>
      <c r="L17" s="95">
        <v>2028.3715395339573</v>
      </c>
      <c r="M17" s="95">
        <v>423.2397928699462</v>
      </c>
      <c r="N17" s="95">
        <v>855.3755559981411</v>
      </c>
    </row>
    <row r="18" spans="1:14" ht="14.25" hidden="1" outlineLevel="1">
      <c r="A18" s="83"/>
      <c r="B18" s="83" t="s">
        <v>61</v>
      </c>
      <c r="C18" s="95">
        <v>8622.314246829981</v>
      </c>
      <c r="D18" s="95">
        <v>5027.739029409812</v>
      </c>
      <c r="E18" s="95">
        <v>3568.7263161388832</v>
      </c>
      <c r="F18" s="95">
        <v>19.18362875921131</v>
      </c>
      <c r="G18" s="95">
        <v>6.2725220739560505</v>
      </c>
      <c r="H18" s="95">
        <v>0.39275044811790477</v>
      </c>
      <c r="I18" s="95">
        <v>14999.627962557259</v>
      </c>
      <c r="J18" s="95">
        <v>6355.387505808935</v>
      </c>
      <c r="K18" s="95">
        <v>5352.882792272455</v>
      </c>
      <c r="L18" s="95">
        <v>2037.0487618668258</v>
      </c>
      <c r="M18" s="95">
        <v>414.3519883157405</v>
      </c>
      <c r="N18" s="95">
        <v>839.9569142933015</v>
      </c>
    </row>
    <row r="19" spans="1:14" ht="14.25" hidden="1" outlineLevel="1">
      <c r="A19" s="83"/>
      <c r="B19" s="83" t="s">
        <v>62</v>
      </c>
      <c r="C19" s="95">
        <v>8426.281882759078</v>
      </c>
      <c r="D19" s="95">
        <v>5056.461295890593</v>
      </c>
      <c r="E19" s="95">
        <v>3343.264854278696</v>
      </c>
      <c r="F19" s="95">
        <v>19.837283409679344</v>
      </c>
      <c r="G19" s="95">
        <v>6.322478921861515</v>
      </c>
      <c r="H19" s="95">
        <v>0.3959702582486888</v>
      </c>
      <c r="I19" s="95">
        <v>15147.140443470755</v>
      </c>
      <c r="J19" s="95">
        <v>6306.21254066255</v>
      </c>
      <c r="K19" s="95">
        <v>5561.614817765385</v>
      </c>
      <c r="L19" s="95">
        <v>2043.9112062670117</v>
      </c>
      <c r="M19" s="95">
        <v>405.8980614751377</v>
      </c>
      <c r="N19" s="95">
        <v>829.5038173006704</v>
      </c>
    </row>
    <row r="20" spans="1:14" ht="14.25" hidden="1" outlineLevel="1">
      <c r="A20" s="83">
        <v>2006</v>
      </c>
      <c r="B20" s="83" t="s">
        <v>63</v>
      </c>
      <c r="C20" s="95">
        <v>8426.281882759078</v>
      </c>
      <c r="D20" s="95">
        <v>5056.461295890593</v>
      </c>
      <c r="E20" s="95">
        <v>3343.264854278696</v>
      </c>
      <c r="F20" s="95">
        <v>19.837283409679344</v>
      </c>
      <c r="G20" s="95">
        <v>6.322478921861515</v>
      </c>
      <c r="H20" s="95">
        <v>0.3959702582486888</v>
      </c>
      <c r="I20" s="95">
        <v>15147.140443470755</v>
      </c>
      <c r="J20" s="95">
        <v>6306.21254066255</v>
      </c>
      <c r="K20" s="95">
        <v>5561.614817765385</v>
      </c>
      <c r="L20" s="95">
        <v>2043.9112062670117</v>
      </c>
      <c r="M20" s="95">
        <v>405.8980614751377</v>
      </c>
      <c r="N20" s="95">
        <v>829.5038173006704</v>
      </c>
    </row>
    <row r="21" spans="1:14" ht="14.25" hidden="1" outlineLevel="1">
      <c r="A21" s="83"/>
      <c r="B21" s="83" t="s">
        <v>64</v>
      </c>
      <c r="C21" s="95">
        <v>8966.144625904533</v>
      </c>
      <c r="D21" s="95">
        <v>5176.208192259178</v>
      </c>
      <c r="E21" s="95">
        <v>3764.609573126203</v>
      </c>
      <c r="F21" s="95">
        <v>18.698101307840403</v>
      </c>
      <c r="G21" s="95">
        <v>6.2273783442873265</v>
      </c>
      <c r="H21" s="95">
        <v>0.40138086702516096</v>
      </c>
      <c r="I21" s="95">
        <v>15178.631115979551</v>
      </c>
      <c r="J21" s="95">
        <v>6207.726614884153</v>
      </c>
      <c r="K21" s="95">
        <v>5702.609938259311</v>
      </c>
      <c r="L21" s="95">
        <v>2053.8687844386905</v>
      </c>
      <c r="M21" s="95">
        <v>394.62766381198963</v>
      </c>
      <c r="N21" s="95">
        <v>819.7981145854079</v>
      </c>
    </row>
    <row r="22" spans="1:14" ht="14.25" hidden="1" outlineLevel="1">
      <c r="A22" s="83"/>
      <c r="B22" s="83" t="s">
        <v>65</v>
      </c>
      <c r="C22" s="95">
        <v>9362.13144791874</v>
      </c>
      <c r="D22" s="95">
        <v>5739.8872734515035</v>
      </c>
      <c r="E22" s="95">
        <v>3596.275177587466</v>
      </c>
      <c r="F22" s="95">
        <v>19.318163712407884</v>
      </c>
      <c r="G22" s="95">
        <v>6.244473212507469</v>
      </c>
      <c r="H22" s="95">
        <v>0.4063599548562703</v>
      </c>
      <c r="I22" s="95">
        <v>15222.028115249286</v>
      </c>
      <c r="J22" s="95">
        <v>6216.37824470557</v>
      </c>
      <c r="K22" s="95">
        <v>5750.88352253867</v>
      </c>
      <c r="L22" s="95">
        <v>2061.0613091681603</v>
      </c>
      <c r="M22" s="95">
        <v>383.7284073557724</v>
      </c>
      <c r="N22" s="95">
        <v>809.9766314811127</v>
      </c>
    </row>
    <row r="23" spans="1:14" ht="14.25" hidden="1" outlineLevel="1">
      <c r="A23" s="83"/>
      <c r="B23" s="83" t="s">
        <v>66</v>
      </c>
      <c r="C23" s="95">
        <v>9932.843324702915</v>
      </c>
      <c r="D23" s="95">
        <v>6056.662052711943</v>
      </c>
      <c r="E23" s="95">
        <v>3850.2380335922458</v>
      </c>
      <c r="F23" s="95">
        <v>19.636261036978023</v>
      </c>
      <c r="G23" s="95">
        <v>5.899687977162584</v>
      </c>
      <c r="H23" s="95">
        <v>0.40728938458474406</v>
      </c>
      <c r="I23" s="95">
        <v>15565.677255526787</v>
      </c>
      <c r="J23" s="95">
        <v>6210.570271526257</v>
      </c>
      <c r="K23" s="95">
        <v>5982.366626833964</v>
      </c>
      <c r="L23" s="95">
        <v>2187.047400916152</v>
      </c>
      <c r="M23" s="95">
        <v>378.1724092146319</v>
      </c>
      <c r="N23" s="95">
        <v>807.520547035783</v>
      </c>
    </row>
    <row r="24" spans="1:14" ht="14.25" hidden="1" outlineLevel="1">
      <c r="A24" s="83">
        <v>2006</v>
      </c>
      <c r="B24" s="83" t="s">
        <v>67</v>
      </c>
      <c r="C24" s="95">
        <v>9932.843324702915</v>
      </c>
      <c r="D24" s="95">
        <v>6056.662052711943</v>
      </c>
      <c r="E24" s="95">
        <v>3850.2380335922458</v>
      </c>
      <c r="F24" s="95">
        <v>19.636261036978023</v>
      </c>
      <c r="G24" s="95">
        <v>5.899687977162584</v>
      </c>
      <c r="H24" s="95">
        <v>0.40728938458474406</v>
      </c>
      <c r="I24" s="95">
        <v>15565.677255526787</v>
      </c>
      <c r="J24" s="95">
        <v>6210.570271526257</v>
      </c>
      <c r="K24" s="95">
        <v>5982.366626833964</v>
      </c>
      <c r="L24" s="95">
        <v>2187.047400916152</v>
      </c>
      <c r="M24" s="95">
        <v>378.1724092146319</v>
      </c>
      <c r="N24" s="95">
        <v>807.520547035783</v>
      </c>
    </row>
    <row r="25" spans="1:14" ht="14.25" collapsed="1">
      <c r="A25" s="83">
        <v>2006</v>
      </c>
      <c r="B25" s="83"/>
      <c r="C25" s="171">
        <v>9932.843324702915</v>
      </c>
      <c r="D25" s="97">
        <v>6056.662052711943</v>
      </c>
      <c r="E25" s="97">
        <v>3850.2380335922458</v>
      </c>
      <c r="F25" s="97">
        <v>19.636261036978023</v>
      </c>
      <c r="G25" s="97">
        <v>5.899687977162584</v>
      </c>
      <c r="H25" s="97">
        <v>0.40728938458474406</v>
      </c>
      <c r="I25" s="97">
        <v>15565.677255526787</v>
      </c>
      <c r="J25" s="97">
        <v>6210.570271526257</v>
      </c>
      <c r="K25" s="97">
        <v>5982.366626833964</v>
      </c>
      <c r="L25" s="97">
        <v>2187.047400916152</v>
      </c>
      <c r="M25" s="97">
        <v>378.1724092146319</v>
      </c>
      <c r="N25" s="97">
        <v>807.520547035783</v>
      </c>
    </row>
    <row r="26" spans="1:14" ht="14.25" hidden="1" outlineLevel="1">
      <c r="A26" s="83">
        <v>2007</v>
      </c>
      <c r="B26" s="83" t="s">
        <v>52</v>
      </c>
      <c r="C26" s="171">
        <v>9619.42242581159</v>
      </c>
      <c r="D26" s="97">
        <v>5658.376651397464</v>
      </c>
      <c r="E26" s="97">
        <v>3934.365597822479</v>
      </c>
      <c r="F26" s="97">
        <v>19.764887472615015</v>
      </c>
      <c r="G26" s="97">
        <v>6.441777866294895</v>
      </c>
      <c r="H26" s="97">
        <v>0.4735112527384983</v>
      </c>
      <c r="I26" s="97">
        <v>15759.424284671048</v>
      </c>
      <c r="J26" s="97">
        <v>6253.655247958573</v>
      </c>
      <c r="K26" s="97">
        <v>6135.499468897298</v>
      </c>
      <c r="L26" s="97">
        <v>2207.8777799907057</v>
      </c>
      <c r="M26" s="97">
        <v>366.874526986656</v>
      </c>
      <c r="N26" s="97">
        <v>795.5172608378145</v>
      </c>
    </row>
    <row r="27" spans="1:14" ht="14.25" hidden="1" outlineLevel="1">
      <c r="A27" s="83"/>
      <c r="B27" s="83" t="s">
        <v>53</v>
      </c>
      <c r="C27" s="171">
        <v>9864.505476996614</v>
      </c>
      <c r="D27" s="97">
        <v>5818.787857664475</v>
      </c>
      <c r="E27" s="97">
        <v>4022.331042952931</v>
      </c>
      <c r="F27" s="97">
        <v>16.68163712407887</v>
      </c>
      <c r="G27" s="97">
        <v>6.231428002389962</v>
      </c>
      <c r="H27" s="97">
        <v>0.4735112527384983</v>
      </c>
      <c r="I27" s="97">
        <v>15920.736174732787</v>
      </c>
      <c r="J27" s="97">
        <v>6326.998207528381</v>
      </c>
      <c r="K27" s="97">
        <v>6181.862809533293</v>
      </c>
      <c r="L27" s="97">
        <v>2266.3839540596164</v>
      </c>
      <c r="M27" s="97">
        <v>357.33555732589787</v>
      </c>
      <c r="N27" s="97">
        <v>788.1556462856005</v>
      </c>
    </row>
    <row r="28" spans="1:14" ht="14.25" hidden="1" outlineLevel="1">
      <c r="A28" s="83"/>
      <c r="B28" s="83" t="s">
        <v>54</v>
      </c>
      <c r="C28" s="171">
        <v>10060.542919737105</v>
      </c>
      <c r="D28" s="97">
        <v>5857.498207528381</v>
      </c>
      <c r="E28" s="97">
        <v>4180.060114187081</v>
      </c>
      <c r="F28" s="97">
        <v>16.63333997211711</v>
      </c>
      <c r="G28" s="97">
        <v>5.938757219677354</v>
      </c>
      <c r="H28" s="97">
        <v>0.4125008298479718</v>
      </c>
      <c r="I28" s="97">
        <v>15971.644559516697</v>
      </c>
      <c r="J28" s="97">
        <v>6430.274248157737</v>
      </c>
      <c r="K28" s="97">
        <v>6158.313549757685</v>
      </c>
      <c r="L28" s="97">
        <v>2250.956748323707</v>
      </c>
      <c r="M28" s="97">
        <v>350.471785168957</v>
      </c>
      <c r="N28" s="97">
        <v>781.6282281086105</v>
      </c>
    </row>
    <row r="29" spans="1:14" ht="14.25" hidden="1" outlineLevel="1">
      <c r="A29" s="83">
        <v>2007</v>
      </c>
      <c r="B29" s="83" t="s">
        <v>55</v>
      </c>
      <c r="C29" s="171">
        <v>10060.542919737105</v>
      </c>
      <c r="D29" s="97">
        <v>5857.498207528381</v>
      </c>
      <c r="E29" s="97">
        <v>4180.060114187081</v>
      </c>
      <c r="F29" s="97">
        <v>16.63333997211711</v>
      </c>
      <c r="G29" s="97">
        <v>5.938757219677354</v>
      </c>
      <c r="H29" s="97">
        <v>0.4125008298479718</v>
      </c>
      <c r="I29" s="97">
        <v>15971.644559516697</v>
      </c>
      <c r="J29" s="97">
        <v>6430.274248157737</v>
      </c>
      <c r="K29" s="97">
        <v>6158.313549757685</v>
      </c>
      <c r="L29" s="97">
        <v>2250.956748323707</v>
      </c>
      <c r="M29" s="97">
        <v>350.471785168957</v>
      </c>
      <c r="N29" s="97">
        <v>781.6282281086105</v>
      </c>
    </row>
    <row r="30" spans="1:14" ht="14.25" hidden="1" outlineLevel="1">
      <c r="A30" s="83"/>
      <c r="B30" s="83" t="s">
        <v>56</v>
      </c>
      <c r="C30" s="171">
        <v>10043.963287525725</v>
      </c>
      <c r="D30" s="97">
        <v>5393.070304720175</v>
      </c>
      <c r="E30" s="97">
        <v>4633.474241518954</v>
      </c>
      <c r="F30" s="97">
        <v>11.346345349531964</v>
      </c>
      <c r="G30" s="97">
        <v>5.674201686251078</v>
      </c>
      <c r="H30" s="97">
        <v>0.398194250813251</v>
      </c>
      <c r="I30" s="97">
        <v>16137.242813516563</v>
      </c>
      <c r="J30" s="97">
        <v>6495.543484033724</v>
      </c>
      <c r="K30" s="97">
        <v>6301.7625307043745</v>
      </c>
      <c r="L30" s="97">
        <v>2217.8901281285266</v>
      </c>
      <c r="M30" s="97">
        <v>337.5862709951537</v>
      </c>
      <c r="N30" s="97">
        <v>784.4603996547831</v>
      </c>
    </row>
    <row r="31" spans="1:14" ht="14.25" hidden="1" outlineLevel="1">
      <c r="A31" s="83"/>
      <c r="B31" s="83" t="s">
        <v>57</v>
      </c>
      <c r="C31" s="171">
        <v>10229.797317931354</v>
      </c>
      <c r="D31" s="97">
        <v>5805.478789085839</v>
      </c>
      <c r="E31" s="97">
        <v>4406.153820620062</v>
      </c>
      <c r="F31" s="97">
        <v>11.683396401779193</v>
      </c>
      <c r="G31" s="97">
        <v>5.92089889132311</v>
      </c>
      <c r="H31" s="97">
        <v>0.5604129323507933</v>
      </c>
      <c r="I31" s="97">
        <v>16318.311757286065</v>
      </c>
      <c r="J31" s="97">
        <v>6571.3074088826925</v>
      </c>
      <c r="K31" s="97">
        <v>6402.184359025427</v>
      </c>
      <c r="L31" s="97">
        <v>2231.7993095664874</v>
      </c>
      <c r="M31" s="97">
        <v>329.59934939919003</v>
      </c>
      <c r="N31" s="97">
        <v>783.4213304122684</v>
      </c>
    </row>
    <row r="32" spans="1:14" ht="14.25" hidden="1" outlineLevel="1">
      <c r="A32" s="83"/>
      <c r="B32" s="83" t="s">
        <v>58</v>
      </c>
      <c r="C32" s="171">
        <v>10373.418409347407</v>
      </c>
      <c r="D32" s="97">
        <v>5972.979154218947</v>
      </c>
      <c r="E32" s="97">
        <v>4381.944765318994</v>
      </c>
      <c r="F32" s="97">
        <v>12.181338378809002</v>
      </c>
      <c r="G32" s="97">
        <v>5.751643098984266</v>
      </c>
      <c r="H32" s="97">
        <v>0.5615083316736373</v>
      </c>
      <c r="I32" s="97">
        <v>16479.47928699462</v>
      </c>
      <c r="J32" s="97">
        <v>6707.282281086105</v>
      </c>
      <c r="K32" s="97">
        <v>6411.35228706101</v>
      </c>
      <c r="L32" s="97">
        <v>2249.3869083183963</v>
      </c>
      <c r="M32" s="97">
        <v>327.08135829516027</v>
      </c>
      <c r="N32" s="97">
        <v>784.3764522339508</v>
      </c>
    </row>
    <row r="33" spans="1:14" ht="14.25" hidden="1" outlineLevel="1">
      <c r="A33" s="83">
        <v>2007</v>
      </c>
      <c r="B33" s="83" t="s">
        <v>59</v>
      </c>
      <c r="C33" s="171">
        <v>10373.418409347407</v>
      </c>
      <c r="D33" s="97">
        <v>5972.979154218947</v>
      </c>
      <c r="E33" s="97">
        <v>4381.944765318994</v>
      </c>
      <c r="F33" s="97">
        <v>12.181338378809002</v>
      </c>
      <c r="G33" s="97">
        <v>5.751643098984266</v>
      </c>
      <c r="H33" s="97">
        <v>0.5615083316736373</v>
      </c>
      <c r="I33" s="97">
        <v>16479.47928699462</v>
      </c>
      <c r="J33" s="97">
        <v>6707.282281086105</v>
      </c>
      <c r="K33" s="97">
        <v>6411.35228706101</v>
      </c>
      <c r="L33" s="97">
        <v>2249.3869083183963</v>
      </c>
      <c r="M33" s="97">
        <v>327.08135829516027</v>
      </c>
      <c r="N33" s="97">
        <v>784.3764522339508</v>
      </c>
    </row>
    <row r="34" spans="1:14" ht="14.25" hidden="1" outlineLevel="1">
      <c r="A34" s="83"/>
      <c r="B34" s="83" t="s">
        <v>60</v>
      </c>
      <c r="C34" s="171">
        <v>9753.815209453627</v>
      </c>
      <c r="D34" s="97">
        <v>5903.528248024962</v>
      </c>
      <c r="E34" s="97">
        <v>3831.936666002788</v>
      </c>
      <c r="F34" s="97">
        <v>12.394974440682466</v>
      </c>
      <c r="G34" s="97">
        <v>5.599581756622187</v>
      </c>
      <c r="H34" s="97">
        <v>0.35573922857332535</v>
      </c>
      <c r="I34" s="97">
        <v>16695.121290579566</v>
      </c>
      <c r="J34" s="97">
        <v>6906.868651663015</v>
      </c>
      <c r="K34" s="97">
        <v>6439.274214963818</v>
      </c>
      <c r="L34" s="97">
        <v>2244.9895771094734</v>
      </c>
      <c r="M34" s="97">
        <v>322.6838611166434</v>
      </c>
      <c r="N34" s="97">
        <v>781.3049857266149</v>
      </c>
    </row>
    <row r="35" spans="1:14" ht="14.25" hidden="1" outlineLevel="1">
      <c r="A35" s="83"/>
      <c r="B35" s="83" t="s">
        <v>61</v>
      </c>
      <c r="C35" s="171">
        <v>10204.162650202483</v>
      </c>
      <c r="D35" s="97">
        <v>5916.7331540861705</v>
      </c>
      <c r="E35" s="97">
        <v>4268.284106751643</v>
      </c>
      <c r="F35" s="97">
        <v>12.866261700856404</v>
      </c>
      <c r="G35" s="97">
        <v>5.906426342694018</v>
      </c>
      <c r="H35" s="97">
        <v>0.37270132111797116</v>
      </c>
      <c r="I35" s="97">
        <v>16841.937296687247</v>
      </c>
      <c r="J35" s="97">
        <v>6914.958042886543</v>
      </c>
      <c r="K35" s="97">
        <v>6560.067151297882</v>
      </c>
      <c r="L35" s="97">
        <v>2271.4062935670186</v>
      </c>
      <c r="M35" s="97">
        <v>319.56193985261893</v>
      </c>
      <c r="N35" s="97">
        <v>775.9438690831839</v>
      </c>
    </row>
    <row r="36" spans="1:14" ht="14.25" hidden="1" outlineLevel="1">
      <c r="A36" s="83"/>
      <c r="B36" s="83" t="s">
        <v>62</v>
      </c>
      <c r="C36" s="171">
        <v>10330.340237668459</v>
      </c>
      <c r="D36" s="97">
        <v>5873.435271858196</v>
      </c>
      <c r="E36" s="97">
        <v>4437.679413131515</v>
      </c>
      <c r="F36" s="97">
        <v>12.868120560313349</v>
      </c>
      <c r="G36" s="97">
        <v>5.703611498373498</v>
      </c>
      <c r="H36" s="97">
        <v>0.6538206200624045</v>
      </c>
      <c r="I36" s="97">
        <v>16952.96846577707</v>
      </c>
      <c r="J36" s="97">
        <v>6975.840702383322</v>
      </c>
      <c r="K36" s="97">
        <v>6604.234515036845</v>
      </c>
      <c r="L36" s="97">
        <v>2280.3586934873533</v>
      </c>
      <c r="M36" s="97">
        <v>317.9730133439554</v>
      </c>
      <c r="N36" s="97">
        <v>774.5615415255925</v>
      </c>
    </row>
    <row r="37" spans="1:14" ht="14.25" hidden="1" outlineLevel="1">
      <c r="A37" s="83">
        <v>2007</v>
      </c>
      <c r="B37" s="83" t="s">
        <v>63</v>
      </c>
      <c r="C37" s="171">
        <v>10330.340237668459</v>
      </c>
      <c r="D37" s="97">
        <v>5873.435271858196</v>
      </c>
      <c r="E37" s="97">
        <v>4437.679413131515</v>
      </c>
      <c r="F37" s="97">
        <v>12.868120560313349</v>
      </c>
      <c r="G37" s="97">
        <v>5.703611498373498</v>
      </c>
      <c r="H37" s="97">
        <v>0.6538206200624045</v>
      </c>
      <c r="I37" s="97">
        <v>16952.96846577707</v>
      </c>
      <c r="J37" s="97">
        <v>6975.840702383322</v>
      </c>
      <c r="K37" s="97">
        <v>6604.234515036845</v>
      </c>
      <c r="L37" s="97">
        <v>2280.3586934873533</v>
      </c>
      <c r="M37" s="97">
        <v>317.9730133439554</v>
      </c>
      <c r="N37" s="97">
        <v>774.5615415255925</v>
      </c>
    </row>
    <row r="38" spans="1:14" ht="14.25" hidden="1" outlineLevel="1">
      <c r="A38" s="83"/>
      <c r="B38" s="83" t="s">
        <v>64</v>
      </c>
      <c r="C38" s="171">
        <v>10418.312985461063</v>
      </c>
      <c r="D38" s="97">
        <v>5596.528181637124</v>
      </c>
      <c r="E38" s="97">
        <v>4802.190300736905</v>
      </c>
      <c r="F38" s="97">
        <v>13.117307309300935</v>
      </c>
      <c r="G38" s="97">
        <v>5.099415787027816</v>
      </c>
      <c r="H38" s="97">
        <v>1.3777799907057027</v>
      </c>
      <c r="I38" s="97">
        <v>16986.42000265551</v>
      </c>
      <c r="J38" s="97">
        <v>6922.342328885347</v>
      </c>
      <c r="K38" s="97">
        <v>6695.111830312686</v>
      </c>
      <c r="L38" s="97">
        <v>2281.343888999535</v>
      </c>
      <c r="M38" s="97">
        <v>315.4089158866096</v>
      </c>
      <c r="N38" s="97">
        <v>772.2130385713338</v>
      </c>
    </row>
    <row r="39" spans="1:14" ht="14.25" hidden="1" outlineLevel="1">
      <c r="A39" s="83"/>
      <c r="B39" s="83" t="s">
        <v>65</v>
      </c>
      <c r="C39" s="171">
        <v>10011.252539334793</v>
      </c>
      <c r="D39" s="97">
        <v>6064.316703179977</v>
      </c>
      <c r="E39" s="97">
        <v>3918.592843391091</v>
      </c>
      <c r="F39" s="97">
        <v>21.848137821151166</v>
      </c>
      <c r="G39" s="97">
        <v>5.772090553010688</v>
      </c>
      <c r="H39" s="97">
        <v>0.7227643895638318</v>
      </c>
      <c r="I39" s="97">
        <v>17148.085341565424</v>
      </c>
      <c r="J39" s="97">
        <v>6996.921562769699</v>
      </c>
      <c r="K39" s="97">
        <v>6765.573524530306</v>
      </c>
      <c r="L39" s="97">
        <v>2301.569408484366</v>
      </c>
      <c r="M39" s="97">
        <v>312.53880369116376</v>
      </c>
      <c r="N39" s="97">
        <v>771.4820420898891</v>
      </c>
    </row>
    <row r="40" spans="1:14" ht="14.25" hidden="1" outlineLevel="1">
      <c r="A40" s="83"/>
      <c r="B40" s="83" t="s">
        <v>66</v>
      </c>
      <c r="C40" s="171">
        <v>11021.657671114652</v>
      </c>
      <c r="D40" s="97">
        <v>7041.187877580827</v>
      </c>
      <c r="E40" s="97">
        <v>3950.961594635862</v>
      </c>
      <c r="F40" s="97">
        <v>23.33791409413795</v>
      </c>
      <c r="G40" s="97">
        <v>5.478191595299741</v>
      </c>
      <c r="H40" s="97">
        <v>0.6920932085241983</v>
      </c>
      <c r="I40" s="97">
        <v>17608.78184956516</v>
      </c>
      <c r="J40" s="97">
        <v>7215.7117108145785</v>
      </c>
      <c r="K40" s="97">
        <v>6893.666201951802</v>
      </c>
      <c r="L40" s="97">
        <v>2405.4692292372033</v>
      </c>
      <c r="M40" s="97">
        <v>315.25994157870275</v>
      </c>
      <c r="N40" s="97">
        <v>778.6747659828719</v>
      </c>
    </row>
    <row r="41" spans="1:14" ht="14.25" hidden="1" outlineLevel="1">
      <c r="A41" s="83">
        <v>2007</v>
      </c>
      <c r="B41" s="83" t="s">
        <v>67</v>
      </c>
      <c r="C41" s="171">
        <v>11021.657671114652</v>
      </c>
      <c r="D41" s="97">
        <v>7041.187877580827</v>
      </c>
      <c r="E41" s="97">
        <v>3950.961594635862</v>
      </c>
      <c r="F41" s="97">
        <v>23.33791409413795</v>
      </c>
      <c r="G41" s="97">
        <v>5.478191595299741</v>
      </c>
      <c r="H41" s="97">
        <v>0.6920932085241983</v>
      </c>
      <c r="I41" s="97">
        <v>17608.78184956516</v>
      </c>
      <c r="J41" s="97">
        <v>7215.7117108145785</v>
      </c>
      <c r="K41" s="97">
        <v>6893.666201951802</v>
      </c>
      <c r="L41" s="97">
        <v>2405.4692292372033</v>
      </c>
      <c r="M41" s="97">
        <v>315.25994157870275</v>
      </c>
      <c r="N41" s="97">
        <v>778.6747659828719</v>
      </c>
    </row>
    <row r="42" spans="1:14" ht="14.25" collapsed="1">
      <c r="A42" s="84">
        <v>2007</v>
      </c>
      <c r="B42" s="84"/>
      <c r="C42" s="259">
        <v>11021.657671114652</v>
      </c>
      <c r="D42" s="170">
        <v>7041.187877580827</v>
      </c>
      <c r="E42" s="170">
        <v>3950.961594635862</v>
      </c>
      <c r="F42" s="170">
        <v>23.33791409413795</v>
      </c>
      <c r="G42" s="170">
        <v>5.478191595299741</v>
      </c>
      <c r="H42" s="170">
        <v>0.6920932085241983</v>
      </c>
      <c r="I42" s="170">
        <v>17608.78184956516</v>
      </c>
      <c r="J42" s="170">
        <v>7215.7117108145785</v>
      </c>
      <c r="K42" s="170">
        <v>6893.666201951802</v>
      </c>
      <c r="L42" s="170">
        <v>2405.4692292372033</v>
      </c>
      <c r="M42" s="170">
        <v>315.25994157870275</v>
      </c>
      <c r="N42" s="170">
        <v>778.6747659828719</v>
      </c>
    </row>
    <row r="43" spans="1:14" ht="14.25" hidden="1" outlineLevel="1">
      <c r="A43" s="83">
        <v>2008</v>
      </c>
      <c r="B43" s="83" t="s">
        <v>52</v>
      </c>
      <c r="C43" s="171">
        <v>10351.971187678417</v>
      </c>
      <c r="D43" s="97">
        <v>6265.44396866494</v>
      </c>
      <c r="E43" s="97">
        <v>4057.3579632211377</v>
      </c>
      <c r="F43" s="97">
        <v>22.526853880369114</v>
      </c>
      <c r="G43" s="97">
        <v>6.159695943703114</v>
      </c>
      <c r="H43" s="97">
        <v>0.48270596826661355</v>
      </c>
      <c r="I43" s="97">
        <v>17944.88856801434</v>
      </c>
      <c r="J43" s="97">
        <v>7273.602104494456</v>
      </c>
      <c r="K43" s="97">
        <v>7180.144360353183</v>
      </c>
      <c r="L43" s="97">
        <v>2395.0348536148176</v>
      </c>
      <c r="M43" s="97">
        <v>313.6609241187014</v>
      </c>
      <c r="N43" s="97">
        <v>782.4463254331806</v>
      </c>
    </row>
    <row r="44" spans="1:14" ht="14.25" hidden="1" outlineLevel="1">
      <c r="A44" s="83"/>
      <c r="B44" s="83" t="s">
        <v>53</v>
      </c>
      <c r="C44" s="171">
        <v>10488.82719245834</v>
      </c>
      <c r="D44" s="97">
        <v>6305.046637456017</v>
      </c>
      <c r="E44" s="97">
        <v>4157.502423156077</v>
      </c>
      <c r="F44" s="97">
        <v>22.923089689968798</v>
      </c>
      <c r="G44" s="97">
        <v>2.8862776339374627</v>
      </c>
      <c r="H44" s="97">
        <v>0.4687645223395074</v>
      </c>
      <c r="I44" s="97">
        <v>18088.74855606453</v>
      </c>
      <c r="J44" s="97">
        <v>7312.387572196773</v>
      </c>
      <c r="K44" s="97">
        <v>7268.555367456682</v>
      </c>
      <c r="L44" s="97">
        <v>2421.2985129124345</v>
      </c>
      <c r="M44" s="97">
        <v>310.17025160990505</v>
      </c>
      <c r="N44" s="97">
        <v>776.3368518887339</v>
      </c>
    </row>
    <row r="45" spans="1:14" ht="14.25" hidden="1" outlineLevel="1">
      <c r="A45" s="83"/>
      <c r="B45" s="83" t="s">
        <v>54</v>
      </c>
      <c r="C45" s="171">
        <v>10118.996979353382</v>
      </c>
      <c r="D45" s="97">
        <v>6210.347307973179</v>
      </c>
      <c r="E45" s="97">
        <v>3882.1419371971056</v>
      </c>
      <c r="F45" s="97">
        <v>23.155945030870345</v>
      </c>
      <c r="G45" s="97">
        <v>2.8945761136559782</v>
      </c>
      <c r="H45" s="97">
        <v>0.4572130385713337</v>
      </c>
      <c r="I45" s="97">
        <v>18123.72727876253</v>
      </c>
      <c r="J45" s="97">
        <v>7327.273484697603</v>
      </c>
      <c r="K45" s="97">
        <v>7324.414426077143</v>
      </c>
      <c r="L45" s="97">
        <v>2396.234216291575</v>
      </c>
      <c r="M45" s="97">
        <v>305.8525858062803</v>
      </c>
      <c r="N45" s="97">
        <v>769.9525658899289</v>
      </c>
    </row>
    <row r="46" spans="1:14" ht="14.25" collapsed="1">
      <c r="A46" s="83">
        <v>2008</v>
      </c>
      <c r="B46" s="83" t="s">
        <v>55</v>
      </c>
      <c r="C46" s="171">
        <v>10118.996979353382</v>
      </c>
      <c r="D46" s="97">
        <v>6210.347307973179</v>
      </c>
      <c r="E46" s="97">
        <v>3882.1419371971056</v>
      </c>
      <c r="F46" s="97">
        <v>23.155945030870345</v>
      </c>
      <c r="G46" s="97">
        <v>2.8945761136559782</v>
      </c>
      <c r="H46" s="97">
        <v>0.4572130385713337</v>
      </c>
      <c r="I46" s="97">
        <v>18123.72727876253</v>
      </c>
      <c r="J46" s="97">
        <v>7327.273484697603</v>
      </c>
      <c r="K46" s="97">
        <v>7324.414426077143</v>
      </c>
      <c r="L46" s="97">
        <v>2396.234216291575</v>
      </c>
      <c r="M46" s="97">
        <v>305.8525858062803</v>
      </c>
      <c r="N46" s="97">
        <v>769.9525658899289</v>
      </c>
    </row>
    <row r="47" spans="1:14" ht="14.25" hidden="1" outlineLevel="1">
      <c r="A47" s="83"/>
      <c r="B47" s="83" t="s">
        <v>56</v>
      </c>
      <c r="C47" s="171">
        <v>10009.39680010622</v>
      </c>
      <c r="D47" s="97">
        <v>5554.194018455818</v>
      </c>
      <c r="E47" s="97">
        <v>4429.46521277302</v>
      </c>
      <c r="F47" s="97">
        <v>22.429031401447254</v>
      </c>
      <c r="G47" s="97">
        <v>2.8704441346345346</v>
      </c>
      <c r="H47" s="97">
        <v>0.4380933412998738</v>
      </c>
      <c r="I47" s="97">
        <v>18436.406061209585</v>
      </c>
      <c r="J47" s="97">
        <v>7489.583416318131</v>
      </c>
      <c r="K47" s="97">
        <v>7505.5648277235605</v>
      </c>
      <c r="L47" s="97">
        <v>2376.947354444666</v>
      </c>
      <c r="M47" s="97">
        <v>299.88096660691764</v>
      </c>
      <c r="N47" s="97">
        <v>764.4294961163114</v>
      </c>
    </row>
    <row r="48" spans="1:14" ht="14.25" hidden="1" outlineLevel="1">
      <c r="A48" s="83"/>
      <c r="B48" s="83" t="s">
        <v>57</v>
      </c>
      <c r="C48" s="171">
        <v>10434.143928832236</v>
      </c>
      <c r="D48" s="97">
        <v>6134.796089756356</v>
      </c>
      <c r="E48" s="97">
        <v>4274.104925977561</v>
      </c>
      <c r="F48" s="97">
        <v>21.794761999601672</v>
      </c>
      <c r="G48" s="97">
        <v>3.006937529044679</v>
      </c>
      <c r="H48" s="97">
        <v>0.4412135696740357</v>
      </c>
      <c r="I48" s="97">
        <v>18505.31016397796</v>
      </c>
      <c r="J48" s="97">
        <v>7625.285434508398</v>
      </c>
      <c r="K48" s="97">
        <v>7440.8255659563165</v>
      </c>
      <c r="L48" s="97">
        <v>2381.845581889398</v>
      </c>
      <c r="M48" s="97">
        <v>295.00995817566223</v>
      </c>
      <c r="N48" s="97">
        <v>762.3436234481842</v>
      </c>
    </row>
    <row r="49" spans="1:14" ht="14.25" hidden="1" outlineLevel="1">
      <c r="A49" s="83"/>
      <c r="B49" s="83" t="s">
        <v>58</v>
      </c>
      <c r="C49" s="171">
        <v>9718.25794994357</v>
      </c>
      <c r="D49" s="97">
        <v>6058.597722897165</v>
      </c>
      <c r="E49" s="97">
        <v>3626.228540131448</v>
      </c>
      <c r="F49" s="97">
        <v>29.722897165239328</v>
      </c>
      <c r="G49" s="97">
        <v>3.2438093341299874</v>
      </c>
      <c r="H49" s="97">
        <v>0.4649804155878643</v>
      </c>
      <c r="I49" s="97">
        <v>18717.35374759344</v>
      </c>
      <c r="J49" s="97">
        <v>7757.7222664807805</v>
      </c>
      <c r="K49" s="97">
        <v>7573.622485560645</v>
      </c>
      <c r="L49" s="97">
        <v>2329.8807010555665</v>
      </c>
      <c r="M49" s="97">
        <v>292.6828652990772</v>
      </c>
      <c r="N49" s="97">
        <v>763.445429197371</v>
      </c>
    </row>
    <row r="50" spans="1:14" ht="14.25" collapsed="1">
      <c r="A50" s="83">
        <v>2008</v>
      </c>
      <c r="B50" s="83" t="s">
        <v>59</v>
      </c>
      <c r="C50" s="171">
        <v>9718.25794994357</v>
      </c>
      <c r="D50" s="97">
        <v>6058.597722897165</v>
      </c>
      <c r="E50" s="97">
        <v>3626.228540131448</v>
      </c>
      <c r="F50" s="97">
        <v>29.722897165239328</v>
      </c>
      <c r="G50" s="97">
        <v>3.2438093341299874</v>
      </c>
      <c r="H50" s="97">
        <v>0.4649804155878643</v>
      </c>
      <c r="I50" s="97">
        <v>18717.35374759344</v>
      </c>
      <c r="J50" s="97">
        <v>7757.7222664807805</v>
      </c>
      <c r="K50" s="97">
        <v>7573.622485560645</v>
      </c>
      <c r="L50" s="97">
        <v>2329.8807010555665</v>
      </c>
      <c r="M50" s="97">
        <v>292.6828652990772</v>
      </c>
      <c r="N50" s="97">
        <v>763.445429197371</v>
      </c>
    </row>
    <row r="51" spans="1:14" ht="14.25" hidden="1" outlineLevel="1">
      <c r="A51" s="83"/>
      <c r="B51" s="83" t="s">
        <v>60</v>
      </c>
      <c r="C51" s="171">
        <v>9851.792670782712</v>
      </c>
      <c r="D51" s="97">
        <v>5788.342362079266</v>
      </c>
      <c r="E51" s="97">
        <v>4029.4961826993294</v>
      </c>
      <c r="F51" s="97">
        <v>30.12872601739361</v>
      </c>
      <c r="G51" s="97">
        <v>3.400252273783443</v>
      </c>
      <c r="H51" s="97">
        <v>0.42514771293898956</v>
      </c>
      <c r="I51" s="97">
        <v>18992.768406028015</v>
      </c>
      <c r="J51" s="97">
        <v>7813.4318528845515</v>
      </c>
      <c r="K51" s="97">
        <v>7806.676492066654</v>
      </c>
      <c r="L51" s="97">
        <v>2319.345449113722</v>
      </c>
      <c r="M51" s="97">
        <v>294.16331408086035</v>
      </c>
      <c r="N51" s="97">
        <v>759.1512978822279</v>
      </c>
    </row>
    <row r="52" spans="1:14" ht="14.25" hidden="1" outlineLevel="1">
      <c r="A52" s="83"/>
      <c r="B52" s="83" t="s">
        <v>61</v>
      </c>
      <c r="C52" s="171">
        <v>10019.452300338577</v>
      </c>
      <c r="D52" s="97">
        <v>5490.327192458341</v>
      </c>
      <c r="E52" s="97">
        <v>4502.7823474739425</v>
      </c>
      <c r="F52" s="97">
        <v>23.21459868552081</v>
      </c>
      <c r="G52" s="97">
        <v>2.7263161388833566</v>
      </c>
      <c r="H52" s="97">
        <v>0.40184558188939784</v>
      </c>
      <c r="I52" s="97">
        <v>19217.6531899356</v>
      </c>
      <c r="J52" s="97">
        <v>7792.346179379937</v>
      </c>
      <c r="K52" s="97">
        <v>8060.001659695944</v>
      </c>
      <c r="L52" s="97">
        <v>2319.038239394543</v>
      </c>
      <c r="M52" s="97">
        <v>291.2769036712474</v>
      </c>
      <c r="N52" s="97">
        <v>754.9902077939322</v>
      </c>
    </row>
    <row r="53" spans="1:14" ht="14.25" hidden="1" outlineLevel="1">
      <c r="A53" s="83"/>
      <c r="B53" s="83" t="s">
        <v>62</v>
      </c>
      <c r="C53" s="171">
        <v>10011.876053906923</v>
      </c>
      <c r="D53" s="97">
        <v>5955.7143663280885</v>
      </c>
      <c r="E53" s="97">
        <v>4026.5481643762864</v>
      </c>
      <c r="F53" s="97">
        <v>26.58710084312554</v>
      </c>
      <c r="G53" s="97">
        <v>2.622917081590652</v>
      </c>
      <c r="H53" s="97">
        <v>0.4035052778331009</v>
      </c>
      <c r="I53" s="97">
        <v>19416.022627862974</v>
      </c>
      <c r="J53" s="97">
        <v>7734.051782513443</v>
      </c>
      <c r="K53" s="97">
        <v>8189.822169786895</v>
      </c>
      <c r="L53" s="97">
        <v>2454.629091150501</v>
      </c>
      <c r="M53" s="97">
        <v>287.7016862510788</v>
      </c>
      <c r="N53" s="97">
        <v>749.817898161057</v>
      </c>
    </row>
    <row r="54" spans="1:14" ht="14.25" collapsed="1">
      <c r="A54" s="43">
        <v>2008</v>
      </c>
      <c r="B54" s="43" t="s">
        <v>63</v>
      </c>
      <c r="C54" s="171">
        <v>10011.876053906923</v>
      </c>
      <c r="D54" s="97">
        <v>5955.7143663280885</v>
      </c>
      <c r="E54" s="97">
        <v>4026.5481643762864</v>
      </c>
      <c r="F54" s="97">
        <v>26.58710084312554</v>
      </c>
      <c r="G54" s="97">
        <v>2.622917081590652</v>
      </c>
      <c r="H54" s="97">
        <v>0.4035052778331009</v>
      </c>
      <c r="I54" s="97">
        <v>19416.022627862974</v>
      </c>
      <c r="J54" s="97">
        <v>7734.051782513443</v>
      </c>
      <c r="K54" s="97">
        <v>8189.822169786895</v>
      </c>
      <c r="L54" s="97">
        <v>2454.629091150501</v>
      </c>
      <c r="M54" s="97">
        <v>287.7016862510788</v>
      </c>
      <c r="N54" s="97">
        <v>749.817898161057</v>
      </c>
    </row>
    <row r="55" spans="1:14" ht="14.25" hidden="1" outlineLevel="1">
      <c r="A55" s="83">
        <v>2008</v>
      </c>
      <c r="B55" s="83" t="s">
        <v>64</v>
      </c>
      <c r="C55" s="171">
        <v>9392.980183230431</v>
      </c>
      <c r="D55" s="97">
        <v>5772.415322312952</v>
      </c>
      <c r="E55" s="97">
        <v>3595.0481643762864</v>
      </c>
      <c r="F55" s="97">
        <v>22.913629423089688</v>
      </c>
      <c r="G55" s="97">
        <v>2.204706897696342</v>
      </c>
      <c r="H55" s="97">
        <v>0.39836022040762126</v>
      </c>
      <c r="I55" s="97">
        <v>20039.944964482504</v>
      </c>
      <c r="J55" s="97">
        <v>7813.949611631148</v>
      </c>
      <c r="K55" s="97">
        <v>8723.381464515702</v>
      </c>
      <c r="L55" s="97">
        <v>2470.087499170152</v>
      </c>
      <c r="M55" s="97">
        <v>286.2012547301334</v>
      </c>
      <c r="N55" s="97">
        <v>746.3251344353714</v>
      </c>
    </row>
    <row r="56" spans="1:14" ht="14.25" hidden="1" outlineLevel="1">
      <c r="A56" s="83">
        <v>2008</v>
      </c>
      <c r="B56" s="83" t="s">
        <v>65</v>
      </c>
      <c r="C56" s="171">
        <v>9649.253302794928</v>
      </c>
      <c r="D56" s="97">
        <v>6165.376253070437</v>
      </c>
      <c r="E56" s="97">
        <v>3457.9239195379405</v>
      </c>
      <c r="F56" s="97">
        <v>23.365000331939186</v>
      </c>
      <c r="G56" s="97">
        <v>2.184790546371904</v>
      </c>
      <c r="H56" s="97">
        <v>0.40333930823873065</v>
      </c>
      <c r="I56" s="97">
        <v>20691.648376817368</v>
      </c>
      <c r="J56" s="97">
        <v>7759.978423952732</v>
      </c>
      <c r="K56" s="97">
        <v>9436.904335125804</v>
      </c>
      <c r="L56" s="97">
        <v>2470.492564562172</v>
      </c>
      <c r="M56" s="97">
        <v>284.6012414525659</v>
      </c>
      <c r="N56" s="97">
        <v>739.6718117240921</v>
      </c>
    </row>
    <row r="57" spans="1:14" ht="14.25" hidden="1" outlineLevel="1">
      <c r="A57" s="83">
        <v>2008</v>
      </c>
      <c r="B57" s="83" t="s">
        <v>66</v>
      </c>
      <c r="C57" s="171">
        <v>10770.680906857862</v>
      </c>
      <c r="D57" s="97">
        <v>7060.05337582155</v>
      </c>
      <c r="E57" s="97">
        <v>3683.785866029343</v>
      </c>
      <c r="F57" s="97">
        <v>24.182666135563963</v>
      </c>
      <c r="G57" s="97">
        <v>2.273351921927903</v>
      </c>
      <c r="H57" s="97">
        <v>0.38564694947885547</v>
      </c>
      <c r="I57" s="97">
        <v>22905.306977361746</v>
      </c>
      <c r="J57" s="97">
        <v>8533.225253933479</v>
      </c>
      <c r="K57" s="97">
        <v>10767.58162384651</v>
      </c>
      <c r="L57" s="97">
        <v>2529.699263095001</v>
      </c>
      <c r="M57" s="97">
        <v>298.2629622253203</v>
      </c>
      <c r="N57" s="97">
        <v>776.5378742614353</v>
      </c>
    </row>
    <row r="58" spans="1:14" ht="14.25" collapsed="1">
      <c r="A58" s="84">
        <v>2008</v>
      </c>
      <c r="B58" s="84" t="s">
        <v>67</v>
      </c>
      <c r="C58" s="259">
        <v>10770.680906857862</v>
      </c>
      <c r="D58" s="170">
        <v>7060.05337582155</v>
      </c>
      <c r="E58" s="170">
        <v>3683.785866029343</v>
      </c>
      <c r="F58" s="170">
        <v>24.182666135563963</v>
      </c>
      <c r="G58" s="170">
        <v>2.273351921927903</v>
      </c>
      <c r="H58" s="170">
        <v>0.38564694947885547</v>
      </c>
      <c r="I58" s="170">
        <v>22905.306977361746</v>
      </c>
      <c r="J58" s="170">
        <v>8533.225253933479</v>
      </c>
      <c r="K58" s="170">
        <v>10767.58162384651</v>
      </c>
      <c r="L58" s="170">
        <v>2529.699263095001</v>
      </c>
      <c r="M58" s="170">
        <v>298.2629622253203</v>
      </c>
      <c r="N58" s="170">
        <v>776.5378742614353</v>
      </c>
    </row>
    <row r="59" spans="1:14" ht="14.25">
      <c r="A59" s="384">
        <v>2008</v>
      </c>
      <c r="B59" s="384"/>
      <c r="C59" s="172">
        <v>10770.680906857862</v>
      </c>
      <c r="D59" s="255">
        <v>7060.05337582155</v>
      </c>
      <c r="E59" s="255">
        <v>3683.785866029343</v>
      </c>
      <c r="F59" s="255">
        <v>24.182666135563963</v>
      </c>
      <c r="G59" s="255">
        <v>2.273351921927903</v>
      </c>
      <c r="H59" s="255">
        <v>0.38564694947885547</v>
      </c>
      <c r="I59" s="255">
        <v>22905.306977361746</v>
      </c>
      <c r="J59" s="255">
        <v>8533.225253933479</v>
      </c>
      <c r="K59" s="255">
        <v>10767.58162384651</v>
      </c>
      <c r="L59" s="255">
        <v>2529.699263095001</v>
      </c>
      <c r="M59" s="255">
        <v>298.2629622253203</v>
      </c>
      <c r="N59" s="255">
        <v>776.5378742614353</v>
      </c>
    </row>
    <row r="60" spans="1:14" ht="14.25" hidden="1" outlineLevel="1">
      <c r="A60" s="43">
        <v>2009</v>
      </c>
      <c r="B60" s="43" t="s">
        <v>52</v>
      </c>
      <c r="C60" s="171">
        <v>8998.583</v>
      </c>
      <c r="D60" s="97">
        <v>6146.308</v>
      </c>
      <c r="E60" s="97">
        <v>2816.484</v>
      </c>
      <c r="F60" s="97">
        <v>33.178</v>
      </c>
      <c r="G60" s="97">
        <v>2.177</v>
      </c>
      <c r="H60" s="97">
        <v>0.436</v>
      </c>
      <c r="I60" s="97">
        <v>22977.288</v>
      </c>
      <c r="J60" s="97">
        <v>8459.688</v>
      </c>
      <c r="K60" s="97">
        <v>10909.504</v>
      </c>
      <c r="L60" s="97">
        <v>2533.214</v>
      </c>
      <c r="M60" s="97">
        <v>296.044</v>
      </c>
      <c r="N60" s="97">
        <v>778.838</v>
      </c>
    </row>
    <row r="61" spans="1:14" ht="14.25" hidden="1" outlineLevel="1">
      <c r="A61" s="83">
        <v>2009</v>
      </c>
      <c r="B61" s="83" t="s">
        <v>53</v>
      </c>
      <c r="C61" s="171">
        <v>8934.78</v>
      </c>
      <c r="D61" s="97">
        <v>5844.486</v>
      </c>
      <c r="E61" s="97">
        <v>3056.799</v>
      </c>
      <c r="F61" s="97">
        <v>30.16</v>
      </c>
      <c r="G61" s="97">
        <v>2.896</v>
      </c>
      <c r="H61" s="97">
        <v>0.439</v>
      </c>
      <c r="I61" s="97">
        <v>23129.326</v>
      </c>
      <c r="J61" s="97">
        <v>8552.341</v>
      </c>
      <c r="K61" s="97">
        <v>10900.897</v>
      </c>
      <c r="L61" s="97">
        <v>2600.201</v>
      </c>
      <c r="M61" s="97">
        <v>293.94</v>
      </c>
      <c r="N61" s="97">
        <v>781.947</v>
      </c>
    </row>
    <row r="62" spans="1:16" ht="14.25" hidden="1" outlineLevel="1">
      <c r="A62" s="83">
        <v>2009</v>
      </c>
      <c r="B62" s="83" t="s">
        <v>54</v>
      </c>
      <c r="C62" s="171">
        <v>8654.574</v>
      </c>
      <c r="D62" s="97">
        <v>5694.873</v>
      </c>
      <c r="E62" s="97">
        <v>2925.196</v>
      </c>
      <c r="F62" s="97">
        <v>30.865</v>
      </c>
      <c r="G62" s="97">
        <v>3.198</v>
      </c>
      <c r="H62" s="97">
        <v>0.442</v>
      </c>
      <c r="I62" s="97">
        <v>22925.92</v>
      </c>
      <c r="J62" s="97">
        <v>8596.809</v>
      </c>
      <c r="K62" s="97">
        <v>10648.426</v>
      </c>
      <c r="L62" s="97">
        <v>2607.857</v>
      </c>
      <c r="M62" s="97">
        <v>288.811</v>
      </c>
      <c r="N62" s="97">
        <v>784.017</v>
      </c>
      <c r="P62" s="431"/>
    </row>
    <row r="63" spans="1:14" ht="14.25" collapsed="1">
      <c r="A63" s="83">
        <v>2009</v>
      </c>
      <c r="B63" s="83" t="s">
        <v>55</v>
      </c>
      <c r="C63" s="171">
        <v>8654.574</v>
      </c>
      <c r="D63" s="97">
        <v>5694.873</v>
      </c>
      <c r="E63" s="97">
        <v>2925.196</v>
      </c>
      <c r="F63" s="97">
        <v>30.865</v>
      </c>
      <c r="G63" s="97">
        <v>3.198</v>
      </c>
      <c r="H63" s="97">
        <v>0.442</v>
      </c>
      <c r="I63" s="97">
        <v>22925.92</v>
      </c>
      <c r="J63" s="97">
        <v>8596.809</v>
      </c>
      <c r="K63" s="97">
        <v>10648.426</v>
      </c>
      <c r="L63" s="97">
        <v>2607.857</v>
      </c>
      <c r="M63" s="97">
        <v>288.811</v>
      </c>
      <c r="N63" s="97">
        <v>784.017</v>
      </c>
    </row>
    <row r="64" spans="1:14" ht="14.25">
      <c r="A64" s="43">
        <v>2009</v>
      </c>
      <c r="B64" s="44" t="s">
        <v>56</v>
      </c>
      <c r="C64" s="171">
        <v>8510.01</v>
      </c>
      <c r="D64" s="97">
        <v>5436.207</v>
      </c>
      <c r="E64" s="97">
        <v>3040.769</v>
      </c>
      <c r="F64" s="97">
        <v>30.168</v>
      </c>
      <c r="G64" s="97">
        <v>2.417</v>
      </c>
      <c r="H64" s="97">
        <v>0.449</v>
      </c>
      <c r="I64" s="97">
        <v>22908.263</v>
      </c>
      <c r="J64" s="97">
        <v>8793.502</v>
      </c>
      <c r="K64" s="97">
        <v>10472.306</v>
      </c>
      <c r="L64" s="97">
        <v>2571.347</v>
      </c>
      <c r="M64" s="97">
        <v>286.058</v>
      </c>
      <c r="N64" s="97">
        <v>785.05</v>
      </c>
    </row>
    <row r="65" spans="1:14" ht="14.25">
      <c r="A65" s="43">
        <v>2009</v>
      </c>
      <c r="B65" s="44" t="s">
        <v>57</v>
      </c>
      <c r="C65" s="171">
        <v>8844.398</v>
      </c>
      <c r="D65" s="97">
        <v>5812.982</v>
      </c>
      <c r="E65" s="97">
        <v>2997.72</v>
      </c>
      <c r="F65" s="97">
        <v>30.753</v>
      </c>
      <c r="G65" s="97">
        <v>2.493</v>
      </c>
      <c r="H65" s="97">
        <v>0.45</v>
      </c>
      <c r="I65" s="97">
        <v>22782.034</v>
      </c>
      <c r="J65" s="97">
        <v>8870.867</v>
      </c>
      <c r="K65" s="97">
        <v>10228.277</v>
      </c>
      <c r="L65" s="97">
        <v>2590.999</v>
      </c>
      <c r="M65" s="97">
        <v>307.792</v>
      </c>
      <c r="N65" s="97">
        <v>784.099</v>
      </c>
    </row>
    <row r="66" spans="1:14" ht="14.25" customHeight="1">
      <c r="A66" s="43">
        <v>2009</v>
      </c>
      <c r="B66" s="44" t="s">
        <v>58</v>
      </c>
      <c r="C66" s="171">
        <v>8363.892</v>
      </c>
      <c r="D66" s="97">
        <v>5920.364</v>
      </c>
      <c r="E66" s="97">
        <v>2403.518</v>
      </c>
      <c r="F66" s="97">
        <v>37.39</v>
      </c>
      <c r="G66" s="97">
        <v>2.167</v>
      </c>
      <c r="H66" s="97">
        <v>0.453</v>
      </c>
      <c r="I66" s="97">
        <v>22715.629</v>
      </c>
      <c r="J66" s="97">
        <v>8810.708</v>
      </c>
      <c r="K66" s="97">
        <v>10137.272</v>
      </c>
      <c r="L66" s="97">
        <v>2601.386</v>
      </c>
      <c r="M66" s="97">
        <v>384.467</v>
      </c>
      <c r="N66" s="97">
        <v>781.796</v>
      </c>
    </row>
    <row r="67" spans="1:14" ht="14.25" customHeight="1">
      <c r="A67" s="83">
        <v>2009</v>
      </c>
      <c r="B67" s="83" t="s">
        <v>59</v>
      </c>
      <c r="C67" s="171">
        <v>8363.892</v>
      </c>
      <c r="D67" s="97">
        <v>5920.364</v>
      </c>
      <c r="E67" s="97">
        <v>2403.518</v>
      </c>
      <c r="F67" s="97">
        <v>37.39</v>
      </c>
      <c r="G67" s="97">
        <v>2.167</v>
      </c>
      <c r="H67" s="97">
        <v>0.453</v>
      </c>
      <c r="I67" s="97">
        <v>22715.629</v>
      </c>
      <c r="J67" s="97">
        <v>8810.708</v>
      </c>
      <c r="K67" s="97">
        <v>10137.272</v>
      </c>
      <c r="L67" s="97">
        <v>2601.386</v>
      </c>
      <c r="M67" s="97">
        <v>384.467</v>
      </c>
      <c r="N67" s="97">
        <v>781.796</v>
      </c>
    </row>
    <row r="68" spans="1:14" ht="14.25" customHeight="1">
      <c r="A68" s="43">
        <v>2009</v>
      </c>
      <c r="B68" s="44" t="s">
        <v>60</v>
      </c>
      <c r="C68" s="171">
        <v>8319.429</v>
      </c>
      <c r="D68" s="97">
        <v>5808.046</v>
      </c>
      <c r="E68" s="97">
        <v>2471.693</v>
      </c>
      <c r="F68" s="97">
        <v>37.041</v>
      </c>
      <c r="G68" s="97">
        <v>2.19</v>
      </c>
      <c r="H68" s="97">
        <v>0.459</v>
      </c>
      <c r="I68" s="97">
        <v>22632.055</v>
      </c>
      <c r="J68" s="97">
        <v>8799.516</v>
      </c>
      <c r="K68" s="97">
        <v>9981.683</v>
      </c>
      <c r="L68" s="97">
        <v>2631.814</v>
      </c>
      <c r="M68" s="97">
        <v>439.171</v>
      </c>
      <c r="N68" s="97">
        <v>779.871</v>
      </c>
    </row>
    <row r="69" spans="1:14" ht="14.25">
      <c r="A69" s="43">
        <v>2009</v>
      </c>
      <c r="B69" s="44" t="s">
        <v>61</v>
      </c>
      <c r="C69" s="171">
        <v>8611.307</v>
      </c>
      <c r="D69" s="97">
        <v>5618.3</v>
      </c>
      <c r="E69" s="97">
        <v>2951.872</v>
      </c>
      <c r="F69" s="97">
        <v>38.206</v>
      </c>
      <c r="G69" s="97">
        <v>2.465</v>
      </c>
      <c r="H69" s="97">
        <v>0.464</v>
      </c>
      <c r="I69" s="97">
        <v>22497.089</v>
      </c>
      <c r="J69" s="97">
        <v>8789.307</v>
      </c>
      <c r="K69" s="97">
        <v>9754.948</v>
      </c>
      <c r="L69" s="97">
        <v>2712.68</v>
      </c>
      <c r="M69" s="97">
        <v>463.766</v>
      </c>
      <c r="N69" s="97">
        <v>776.388</v>
      </c>
    </row>
    <row r="70" spans="1:14" ht="14.25">
      <c r="A70" s="43">
        <v>2009</v>
      </c>
      <c r="B70" s="44" t="s">
        <v>62</v>
      </c>
      <c r="C70" s="171">
        <v>8575.833</v>
      </c>
      <c r="D70" s="97">
        <v>5744.614</v>
      </c>
      <c r="E70" s="97">
        <v>2787.036</v>
      </c>
      <c r="F70" s="97">
        <v>40.311</v>
      </c>
      <c r="G70" s="97">
        <v>3.403</v>
      </c>
      <c r="H70" s="97">
        <v>0.469</v>
      </c>
      <c r="I70" s="97">
        <v>22318.465</v>
      </c>
      <c r="J70" s="97">
        <v>8739.99</v>
      </c>
      <c r="K70" s="97">
        <v>9463.136</v>
      </c>
      <c r="L70" s="97">
        <v>2863.549</v>
      </c>
      <c r="M70" s="97">
        <v>477.493</v>
      </c>
      <c r="N70" s="97">
        <v>774.297</v>
      </c>
    </row>
    <row r="71" spans="1:14" ht="14.25">
      <c r="A71" s="43">
        <v>2009</v>
      </c>
      <c r="B71" s="44" t="s">
        <v>63</v>
      </c>
      <c r="C71" s="171">
        <v>8575.833</v>
      </c>
      <c r="D71" s="97">
        <v>5744.614</v>
      </c>
      <c r="E71" s="97">
        <v>2787.036</v>
      </c>
      <c r="F71" s="97">
        <v>40.311</v>
      </c>
      <c r="G71" s="97">
        <v>3.403</v>
      </c>
      <c r="H71" s="97">
        <v>0.469</v>
      </c>
      <c r="I71" s="97">
        <v>22318.465</v>
      </c>
      <c r="J71" s="97">
        <v>8739.99</v>
      </c>
      <c r="K71" s="97">
        <v>9463.136</v>
      </c>
      <c r="L71" s="97">
        <v>2863.549</v>
      </c>
      <c r="M71" s="97">
        <v>477.493</v>
      </c>
      <c r="N71" s="97">
        <v>774.297</v>
      </c>
    </row>
    <row r="72" spans="1:14" ht="14.25">
      <c r="A72" s="84">
        <v>2009</v>
      </c>
      <c r="B72" s="88" t="s">
        <v>64</v>
      </c>
      <c r="C72" s="171">
        <v>8466.122</v>
      </c>
      <c r="D72" s="97">
        <v>5649.486</v>
      </c>
      <c r="E72" s="97">
        <v>2778.932</v>
      </c>
      <c r="F72" s="97">
        <v>32.261</v>
      </c>
      <c r="G72" s="97">
        <v>4.969</v>
      </c>
      <c r="H72" s="97">
        <v>0.474</v>
      </c>
      <c r="I72" s="97">
        <v>22246.621</v>
      </c>
      <c r="J72" s="97">
        <v>8783.374</v>
      </c>
      <c r="K72" s="97">
        <v>9168.344</v>
      </c>
      <c r="L72" s="97">
        <v>3031.002</v>
      </c>
      <c r="M72" s="97">
        <v>489.763</v>
      </c>
      <c r="N72" s="97">
        <v>774.138</v>
      </c>
    </row>
    <row r="73" spans="1:14" ht="14.25" hidden="1" outlineLevel="1">
      <c r="A73" s="83">
        <v>2009</v>
      </c>
      <c r="B73" s="83" t="s">
        <v>65</v>
      </c>
      <c r="C73" s="171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14" ht="14.25" hidden="1" outlineLevel="1">
      <c r="A74" s="83">
        <v>2009</v>
      </c>
      <c r="B74" s="83" t="s">
        <v>66</v>
      </c>
      <c r="C74" s="171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1:14" ht="14.25" hidden="1" outlineLevel="1">
      <c r="A75" s="83">
        <v>2009</v>
      </c>
      <c r="B75" s="83" t="s">
        <v>67</v>
      </c>
      <c r="C75" s="171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1:14" ht="14.25" hidden="1" outlineLevel="1">
      <c r="A76" s="83">
        <v>2009</v>
      </c>
      <c r="B76" s="83"/>
      <c r="C76" s="171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1:14" ht="14.25" hidden="1" outlineLevel="1">
      <c r="A77" s="243"/>
      <c r="B77" s="243"/>
      <c r="C77" s="260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</row>
    <row r="78" spans="1:14" ht="14.25" hidden="1" outlineLevel="1">
      <c r="A78" s="243"/>
      <c r="B78" s="243"/>
      <c r="C78" s="260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</row>
    <row r="79" spans="1:14" ht="14.25" hidden="1" outlineLevel="1">
      <c r="A79" s="243"/>
      <c r="B79" s="243"/>
      <c r="C79" s="260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</row>
    <row r="80" spans="1:14" ht="14.25" collapsed="1">
      <c r="A80" s="482"/>
      <c r="B80" s="483"/>
      <c r="C80" s="553" t="s">
        <v>68</v>
      </c>
      <c r="D80" s="553"/>
      <c r="E80" s="553"/>
      <c r="F80" s="553"/>
      <c r="G80" s="553"/>
      <c r="H80" s="553"/>
      <c r="I80" s="553"/>
      <c r="J80" s="553"/>
      <c r="K80" s="553"/>
      <c r="L80" s="553"/>
      <c r="M80" s="553"/>
      <c r="N80" s="554"/>
    </row>
    <row r="81" spans="1:14" ht="14.25" hidden="1" outlineLevel="1">
      <c r="A81" s="83">
        <v>2006</v>
      </c>
      <c r="B81" s="83" t="s">
        <v>52</v>
      </c>
      <c r="C81" s="261">
        <v>-463.24115382061973</v>
      </c>
      <c r="D81" s="225">
        <v>-219.41123946093012</v>
      </c>
      <c r="E81" s="225">
        <v>-245.8112925712012</v>
      </c>
      <c r="F81" s="225">
        <v>0.9470888933147457</v>
      </c>
      <c r="G81" s="225">
        <v>1.028579964150568</v>
      </c>
      <c r="H81" s="225">
        <v>0.0057093540463387105</v>
      </c>
      <c r="I81" s="225">
        <v>119.85627033127639</v>
      </c>
      <c r="J81" s="225">
        <v>77.66673305450422</v>
      </c>
      <c r="K81" s="225">
        <v>31.82656177388253</v>
      </c>
      <c r="L81" s="225">
        <v>30.571499701254652</v>
      </c>
      <c r="M81" s="225">
        <v>-11.719810130784026</v>
      </c>
      <c r="N81" s="225">
        <v>-8.488714067582805</v>
      </c>
    </row>
    <row r="82" spans="1:14" ht="14.25" hidden="1" outlineLevel="1">
      <c r="A82" s="83"/>
      <c r="B82" s="83" t="s">
        <v>53</v>
      </c>
      <c r="C82" s="261">
        <v>121.74533625439835</v>
      </c>
      <c r="D82" s="225">
        <v>89.1202947619995</v>
      </c>
      <c r="E82" s="225">
        <v>31.927637256854723</v>
      </c>
      <c r="F82" s="225">
        <v>0.309433711744008</v>
      </c>
      <c r="G82" s="225">
        <v>0.3230764124012486</v>
      </c>
      <c r="H82" s="225">
        <v>0.0648941113987917</v>
      </c>
      <c r="I82" s="225">
        <v>158.36081789816126</v>
      </c>
      <c r="J82" s="225">
        <v>99.62716590320633</v>
      </c>
      <c r="K82" s="225">
        <v>12.467503153422513</v>
      </c>
      <c r="L82" s="225">
        <v>66.3828918542124</v>
      </c>
      <c r="M82" s="225">
        <v>-7.408318396069831</v>
      </c>
      <c r="N82" s="225">
        <v>-12.708424616610273</v>
      </c>
    </row>
    <row r="83" spans="1:14" ht="14.25" hidden="1" outlineLevel="1">
      <c r="A83" s="83"/>
      <c r="B83" s="83" t="s">
        <v>54</v>
      </c>
      <c r="C83" s="261">
        <v>20.48788421961035</v>
      </c>
      <c r="D83" s="225">
        <v>-206.85978888667614</v>
      </c>
      <c r="E83" s="225">
        <v>225.5865365465047</v>
      </c>
      <c r="F83" s="225">
        <v>2.6630485295093944</v>
      </c>
      <c r="G83" s="225">
        <v>-0.9065923122883888</v>
      </c>
      <c r="H83" s="225">
        <v>0.0046803425612427785</v>
      </c>
      <c r="I83" s="225">
        <v>152.24938591250066</v>
      </c>
      <c r="J83" s="225">
        <v>37.22210051118691</v>
      </c>
      <c r="K83" s="225">
        <v>122.11478457146677</v>
      </c>
      <c r="L83" s="225">
        <v>5.61242780322641</v>
      </c>
      <c r="M83" s="225">
        <v>-3.7651198300471265</v>
      </c>
      <c r="N83" s="225">
        <v>-8.93480714333134</v>
      </c>
    </row>
    <row r="84" spans="1:14" ht="14.25" hidden="1" outlineLevel="1">
      <c r="A84" s="83">
        <v>2006</v>
      </c>
      <c r="B84" s="83" t="s">
        <v>55</v>
      </c>
      <c r="C84" s="261">
        <v>-321.007933346611</v>
      </c>
      <c r="D84" s="225">
        <v>-337.15073358560676</v>
      </c>
      <c r="E84" s="225">
        <v>11.702881232158234</v>
      </c>
      <c r="F84" s="225">
        <v>3.919571134568148</v>
      </c>
      <c r="G84" s="225">
        <v>0.4450640642634278</v>
      </c>
      <c r="H84" s="225">
        <v>0.07528380800637319</v>
      </c>
      <c r="I84" s="225">
        <v>430.4664741419383</v>
      </c>
      <c r="J84" s="225">
        <v>214.51599946889746</v>
      </c>
      <c r="K84" s="225">
        <v>166.40884949877181</v>
      </c>
      <c r="L84" s="225">
        <v>102.56681935869346</v>
      </c>
      <c r="M84" s="225">
        <v>-22.893248356900983</v>
      </c>
      <c r="N84" s="225">
        <v>-30.13194582752442</v>
      </c>
    </row>
    <row r="85" spans="1:14" ht="14.25" hidden="1" outlineLevel="1">
      <c r="A85" s="83"/>
      <c r="B85" s="83" t="s">
        <v>56</v>
      </c>
      <c r="C85" s="261">
        <v>-103.5902210714994</v>
      </c>
      <c r="D85" s="225">
        <v>-490.53299475536096</v>
      </c>
      <c r="E85" s="225">
        <v>386.66743012680035</v>
      </c>
      <c r="F85" s="225">
        <v>0.01556794795193639</v>
      </c>
      <c r="G85" s="225">
        <v>0.2596760273517891</v>
      </c>
      <c r="H85" s="225">
        <v>9.958175662222457E-05</v>
      </c>
      <c r="I85" s="225">
        <v>160.4299276372567</v>
      </c>
      <c r="J85" s="225">
        <v>76.20178583283541</v>
      </c>
      <c r="K85" s="225">
        <v>86.62112460997105</v>
      </c>
      <c r="L85" s="225">
        <v>20.279525990838465</v>
      </c>
      <c r="M85" s="225">
        <v>-12.96345349531964</v>
      </c>
      <c r="N85" s="225">
        <v>-9.709055301068815</v>
      </c>
    </row>
    <row r="86" spans="1:14" ht="14.25" hidden="1" outlineLevel="1">
      <c r="A86" s="83"/>
      <c r="B86" s="83" t="s">
        <v>57</v>
      </c>
      <c r="C86" s="261">
        <v>-261.08311757286083</v>
      </c>
      <c r="D86" s="225">
        <v>562.6972050720306</v>
      </c>
      <c r="E86" s="225">
        <v>-824.1797782646217</v>
      </c>
      <c r="F86" s="225">
        <v>0.23219146252406375</v>
      </c>
      <c r="G86" s="225">
        <v>0.17898161056894324</v>
      </c>
      <c r="H86" s="225">
        <v>-0.011717453362544039</v>
      </c>
      <c r="I86" s="225">
        <v>166.06416384518343</v>
      </c>
      <c r="J86" s="225">
        <v>196.0647945296423</v>
      </c>
      <c r="K86" s="225">
        <v>-12.067284073557857</v>
      </c>
      <c r="L86" s="225">
        <v>0.5968930491933406</v>
      </c>
      <c r="M86" s="225">
        <v>-10.921131248755273</v>
      </c>
      <c r="N86" s="225">
        <v>-7.609108411339093</v>
      </c>
    </row>
    <row r="87" spans="1:14" ht="14.25" hidden="1" outlineLevel="1">
      <c r="A87" s="83"/>
      <c r="B87" s="83" t="s">
        <v>58</v>
      </c>
      <c r="C87" s="261">
        <v>-89.81915952997406</v>
      </c>
      <c r="D87" s="225">
        <v>111.4216623514576</v>
      </c>
      <c r="E87" s="225">
        <v>-201.0160326628161</v>
      </c>
      <c r="F87" s="225">
        <v>-0.6535550687114124</v>
      </c>
      <c r="G87" s="225">
        <v>0.42654185753170104</v>
      </c>
      <c r="H87" s="225">
        <v>0.0022239925645622383</v>
      </c>
      <c r="I87" s="225">
        <v>299.95047467303993</v>
      </c>
      <c r="J87" s="225">
        <v>139.8592577839736</v>
      </c>
      <c r="K87" s="225">
        <v>156.7085573922859</v>
      </c>
      <c r="L87" s="225">
        <v>17.256423023302204</v>
      </c>
      <c r="M87" s="225">
        <v>-6.333964017791914</v>
      </c>
      <c r="N87" s="225">
        <v>-7.539799508729857</v>
      </c>
    </row>
    <row r="88" spans="1:14" ht="14.25" hidden="1" outlineLevel="1">
      <c r="A88" s="83">
        <v>2006</v>
      </c>
      <c r="B88" s="83" t="s">
        <v>59</v>
      </c>
      <c r="C88" s="261">
        <v>-454.4924981743343</v>
      </c>
      <c r="D88" s="225">
        <v>183.5858726681272</v>
      </c>
      <c r="E88" s="225">
        <v>-638.5283808006375</v>
      </c>
      <c r="F88" s="225">
        <v>-0.4057956582354123</v>
      </c>
      <c r="G88" s="225">
        <v>0.8651994954524334</v>
      </c>
      <c r="H88" s="225">
        <v>-0.009393879041359576</v>
      </c>
      <c r="I88" s="225">
        <v>626.4445661554801</v>
      </c>
      <c r="J88" s="225">
        <v>412.1258381464513</v>
      </c>
      <c r="K88" s="225">
        <v>231.2623979286991</v>
      </c>
      <c r="L88" s="225">
        <v>38.13284206333401</v>
      </c>
      <c r="M88" s="225">
        <v>-30.218548761866828</v>
      </c>
      <c r="N88" s="225">
        <v>-24.857963221137766</v>
      </c>
    </row>
    <row r="89" spans="1:14" ht="14.25" hidden="1" outlineLevel="1">
      <c r="A89" s="83"/>
      <c r="B89" s="83" t="s">
        <v>60</v>
      </c>
      <c r="C89" s="261">
        <v>222.04650468034288</v>
      </c>
      <c r="D89" s="225">
        <v>52.41890725619032</v>
      </c>
      <c r="E89" s="225">
        <v>161.0939387904141</v>
      </c>
      <c r="F89" s="225">
        <v>8.459271061541525</v>
      </c>
      <c r="G89" s="225">
        <v>0.07442076611564641</v>
      </c>
      <c r="H89" s="225">
        <v>-3.319391887407486E-05</v>
      </c>
      <c r="I89" s="225">
        <v>215.59271061541403</v>
      </c>
      <c r="J89" s="225">
        <v>49.01749319524606</v>
      </c>
      <c r="K89" s="225">
        <v>164.34697603399036</v>
      </c>
      <c r="L89" s="225">
        <v>22.96756954125999</v>
      </c>
      <c r="M89" s="225">
        <v>-8.785467702316964</v>
      </c>
      <c r="N89" s="225">
        <v>-11.953860452765184</v>
      </c>
    </row>
    <row r="90" spans="1:14" ht="14.25" hidden="1" outlineLevel="1">
      <c r="A90" s="83"/>
      <c r="B90" s="83" t="s">
        <v>61</v>
      </c>
      <c r="C90" s="261">
        <v>377.2052711943179</v>
      </c>
      <c r="D90" s="225">
        <v>-244.75944366991916</v>
      </c>
      <c r="E90" s="225">
        <v>623.3058487685053</v>
      </c>
      <c r="F90" s="225">
        <v>-1.6284272721237478</v>
      </c>
      <c r="G90" s="225">
        <v>0.28563367191130595</v>
      </c>
      <c r="H90" s="225">
        <v>0.0016596959437030767</v>
      </c>
      <c r="I90" s="225">
        <v>222.85441147181882</v>
      </c>
      <c r="J90" s="225">
        <v>-43.08338312421165</v>
      </c>
      <c r="K90" s="225">
        <v>281.5670185222061</v>
      </c>
      <c r="L90" s="225">
        <v>8.677222332868496</v>
      </c>
      <c r="M90" s="225">
        <v>-8.887804554205673</v>
      </c>
      <c r="N90" s="225">
        <v>-15.418641704839615</v>
      </c>
    </row>
    <row r="91" spans="1:14" ht="14.25" hidden="1" outlineLevel="1">
      <c r="A91" s="83"/>
      <c r="B91" s="83" t="s">
        <v>62</v>
      </c>
      <c r="C91" s="261">
        <v>-196.032364070903</v>
      </c>
      <c r="D91" s="225">
        <v>28.72226648078049</v>
      </c>
      <c r="E91" s="225">
        <v>-225.46146186018723</v>
      </c>
      <c r="F91" s="225">
        <v>0.6536546504680345</v>
      </c>
      <c r="G91" s="225">
        <v>0.04995684790546484</v>
      </c>
      <c r="H91" s="225">
        <v>0.00321981013078404</v>
      </c>
      <c r="I91" s="225">
        <v>147.5124809134959</v>
      </c>
      <c r="J91" s="225">
        <v>-49.17496514638515</v>
      </c>
      <c r="K91" s="225">
        <v>208.73202549293</v>
      </c>
      <c r="L91" s="225">
        <v>6.86244440018595</v>
      </c>
      <c r="M91" s="225">
        <v>-8.453926840602833</v>
      </c>
      <c r="N91" s="225">
        <v>-10.453096992631004</v>
      </c>
    </row>
    <row r="92" spans="1:14" ht="14.25" hidden="1" outlineLevel="1" collapsed="1">
      <c r="A92" s="83">
        <v>2006</v>
      </c>
      <c r="B92" s="83" t="s">
        <v>63</v>
      </c>
      <c r="C92" s="261">
        <v>403.2194118037578</v>
      </c>
      <c r="D92" s="225">
        <v>-163.61826993294835</v>
      </c>
      <c r="E92" s="225">
        <v>558.9383256987321</v>
      </c>
      <c r="F92" s="225">
        <v>7.484498439885812</v>
      </c>
      <c r="G92" s="225">
        <v>0.4100112859324172</v>
      </c>
      <c r="H92" s="225">
        <v>0.004846312155613042</v>
      </c>
      <c r="I92" s="225">
        <v>585.9596030007287</v>
      </c>
      <c r="J92" s="225">
        <v>-43.24085507535074</v>
      </c>
      <c r="K92" s="225">
        <v>654.6460200491265</v>
      </c>
      <c r="L92" s="225">
        <v>38.50723627431444</v>
      </c>
      <c r="M92" s="225">
        <v>-26.12719909712547</v>
      </c>
      <c r="N92" s="225">
        <v>-37.8255991502358</v>
      </c>
    </row>
    <row r="93" spans="1:14" ht="14.25" hidden="1" outlineLevel="1">
      <c r="A93" s="83"/>
      <c r="B93" s="83" t="s">
        <v>64</v>
      </c>
      <c r="C93" s="261">
        <v>539.8627431454552</v>
      </c>
      <c r="D93" s="225">
        <v>119.74689636858511</v>
      </c>
      <c r="E93" s="225">
        <v>421.344718847507</v>
      </c>
      <c r="F93" s="225">
        <v>-1.1391821018389408</v>
      </c>
      <c r="G93" s="225">
        <v>-0.09510057757418888</v>
      </c>
      <c r="H93" s="225">
        <v>0.005410608776472148</v>
      </c>
      <c r="I93" s="225">
        <v>31.490672508796706</v>
      </c>
      <c r="J93" s="225">
        <v>-98.48592577839736</v>
      </c>
      <c r="K93" s="225">
        <v>140.99512049392615</v>
      </c>
      <c r="L93" s="225">
        <v>9.957578171678733</v>
      </c>
      <c r="M93" s="225">
        <v>-11.27039766314806</v>
      </c>
      <c r="N93" s="225">
        <v>-9.705702715262532</v>
      </c>
    </row>
    <row r="94" spans="1:14" ht="14.25" hidden="1" outlineLevel="1">
      <c r="A94" s="83"/>
      <c r="B94" s="83" t="s">
        <v>65</v>
      </c>
      <c r="C94" s="261">
        <v>395.98682201420706</v>
      </c>
      <c r="D94" s="225">
        <v>563.6790811923256</v>
      </c>
      <c r="E94" s="225">
        <v>-168.33439553873723</v>
      </c>
      <c r="F94" s="225">
        <v>0.6200624045674807</v>
      </c>
      <c r="G94" s="225">
        <v>0.017094868220142168</v>
      </c>
      <c r="H94" s="225">
        <v>0.004979087831109341</v>
      </c>
      <c r="I94" s="225">
        <v>43.396999269734806</v>
      </c>
      <c r="J94" s="225">
        <v>8.651629821417373</v>
      </c>
      <c r="K94" s="225">
        <v>48.273584279359056</v>
      </c>
      <c r="L94" s="225">
        <v>7.192524729469824</v>
      </c>
      <c r="M94" s="225">
        <v>-10.899256456217245</v>
      </c>
      <c r="N94" s="225">
        <v>-9.821483104295226</v>
      </c>
    </row>
    <row r="95" spans="1:14" ht="14.25" hidden="1" outlineLevel="1">
      <c r="A95" s="83"/>
      <c r="B95" s="83" t="s">
        <v>66</v>
      </c>
      <c r="C95" s="261">
        <v>570.7118767841748</v>
      </c>
      <c r="D95" s="225">
        <v>316.7747792604396</v>
      </c>
      <c r="E95" s="225">
        <v>253.96285600477995</v>
      </c>
      <c r="F95" s="225">
        <v>0.3180973245701395</v>
      </c>
      <c r="G95" s="225">
        <v>-0.3447852353448848</v>
      </c>
      <c r="H95" s="225">
        <v>0.0009294297284737629</v>
      </c>
      <c r="I95" s="225">
        <v>343.6491402775009</v>
      </c>
      <c r="J95" s="225">
        <v>-5.807973179313194</v>
      </c>
      <c r="K95" s="225">
        <v>231.48310429529374</v>
      </c>
      <c r="L95" s="225">
        <v>125.98609174799185</v>
      </c>
      <c r="M95" s="225">
        <v>-5.555998141140492</v>
      </c>
      <c r="N95" s="225">
        <v>-2.4560844453296795</v>
      </c>
    </row>
    <row r="96" spans="1:14" ht="14.25" hidden="1" outlineLevel="1">
      <c r="A96" s="83">
        <v>2006</v>
      </c>
      <c r="B96" s="83" t="s">
        <v>67</v>
      </c>
      <c r="C96" s="261">
        <v>1506.561441943837</v>
      </c>
      <c r="D96" s="225">
        <v>1000.2007568213503</v>
      </c>
      <c r="E96" s="225">
        <v>506.97317931354974</v>
      </c>
      <c r="F96" s="225">
        <v>-0.2010223727013205</v>
      </c>
      <c r="G96" s="225">
        <v>-0.4227909446989315</v>
      </c>
      <c r="H96" s="225">
        <v>0.011319126336055252</v>
      </c>
      <c r="I96" s="225">
        <v>418.53681205603243</v>
      </c>
      <c r="J96" s="225">
        <v>-95.64226913629318</v>
      </c>
      <c r="K96" s="225">
        <v>420.75180906857895</v>
      </c>
      <c r="L96" s="225">
        <v>143.1361946491404</v>
      </c>
      <c r="M96" s="225">
        <v>-27.725652260505797</v>
      </c>
      <c r="N96" s="225">
        <v>-21.983270264887437</v>
      </c>
    </row>
    <row r="97" spans="1:14" ht="14.25" collapsed="1">
      <c r="A97" s="43">
        <v>2006</v>
      </c>
      <c r="B97" s="43"/>
      <c r="C97" s="171">
        <v>1134.2804222266495</v>
      </c>
      <c r="D97" s="97">
        <v>683.0176259709224</v>
      </c>
      <c r="E97" s="97">
        <v>439.0860054438026</v>
      </c>
      <c r="F97" s="97">
        <v>10.797251543517227</v>
      </c>
      <c r="G97" s="97">
        <v>1.2974839009493468</v>
      </c>
      <c r="H97" s="97">
        <v>0.0820553674566819</v>
      </c>
      <c r="I97" s="97">
        <v>2061.4074553541795</v>
      </c>
      <c r="J97" s="97">
        <v>487.75871340370486</v>
      </c>
      <c r="K97" s="97">
        <v>1473.0690765451764</v>
      </c>
      <c r="L97" s="97">
        <v>322.3430923454823</v>
      </c>
      <c r="M97" s="97">
        <v>-106.96464847639908</v>
      </c>
      <c r="N97" s="97">
        <v>-114.79877846378542</v>
      </c>
    </row>
    <row r="98" spans="1:14" ht="14.25" hidden="1" outlineLevel="1">
      <c r="A98" s="43">
        <v>2007</v>
      </c>
      <c r="B98" s="43" t="s">
        <v>52</v>
      </c>
      <c r="C98" s="171">
        <v>-313.4208988913251</v>
      </c>
      <c r="D98" s="97">
        <v>-398.2854013144788</v>
      </c>
      <c r="E98" s="97">
        <v>84.12756423023302</v>
      </c>
      <c r="F98" s="97">
        <v>0.12862643563699194</v>
      </c>
      <c r="G98" s="97">
        <v>0.5420898891323107</v>
      </c>
      <c r="H98" s="97">
        <v>0.06622186815375425</v>
      </c>
      <c r="I98" s="97">
        <v>193.74702914426052</v>
      </c>
      <c r="J98" s="97">
        <v>43.08497643231658</v>
      </c>
      <c r="K98" s="97">
        <v>153.13284206333446</v>
      </c>
      <c r="L98" s="97">
        <v>20.830379074553548</v>
      </c>
      <c r="M98" s="97">
        <v>-11.29788222797589</v>
      </c>
      <c r="N98" s="97">
        <v>-12.003286197968464</v>
      </c>
    </row>
    <row r="99" spans="1:14" ht="14.25" hidden="1" outlineLevel="1">
      <c r="A99" s="43"/>
      <c r="B99" s="43" t="s">
        <v>53</v>
      </c>
      <c r="C99" s="171">
        <v>245.08305118502358</v>
      </c>
      <c r="D99" s="97">
        <v>160.41120626701104</v>
      </c>
      <c r="E99" s="97">
        <v>87.96544513045228</v>
      </c>
      <c r="F99" s="97">
        <v>-3.083250348536147</v>
      </c>
      <c r="G99" s="97">
        <v>-0.21034986390493238</v>
      </c>
      <c r="H99" s="97">
        <v>0</v>
      </c>
      <c r="I99" s="97">
        <v>161.31189006173918</v>
      </c>
      <c r="J99" s="97">
        <v>73.34295956980714</v>
      </c>
      <c r="K99" s="97">
        <v>46.36334063599497</v>
      </c>
      <c r="L99" s="97">
        <v>58.506174068910695</v>
      </c>
      <c r="M99" s="97">
        <v>-9.538969660758141</v>
      </c>
      <c r="N99" s="97">
        <v>-7.361614552214064</v>
      </c>
    </row>
    <row r="100" spans="1:14" ht="14.25" hidden="1" outlineLevel="1">
      <c r="A100" s="43"/>
      <c r="B100" s="43" t="s">
        <v>54</v>
      </c>
      <c r="C100" s="171">
        <v>196.03744274049131</v>
      </c>
      <c r="D100" s="97">
        <v>38.71034986390532</v>
      </c>
      <c r="E100" s="97">
        <v>157.72907123415007</v>
      </c>
      <c r="F100" s="97">
        <v>-0.048297151961758544</v>
      </c>
      <c r="G100" s="97">
        <v>-0.2926707827126078</v>
      </c>
      <c r="H100" s="97">
        <v>-0.061010422890526494</v>
      </c>
      <c r="I100" s="97">
        <v>50.90838478391015</v>
      </c>
      <c r="J100" s="97">
        <v>103.27604062935643</v>
      </c>
      <c r="K100" s="97">
        <v>-23.549259775608334</v>
      </c>
      <c r="L100" s="97">
        <v>-15.42720573590941</v>
      </c>
      <c r="M100" s="97">
        <v>-6.863772156940854</v>
      </c>
      <c r="N100" s="97">
        <v>-6.527418176989954</v>
      </c>
    </row>
    <row r="101" spans="1:14" ht="14.25" hidden="1" outlineLevel="1">
      <c r="A101" s="43">
        <v>2007</v>
      </c>
      <c r="B101" s="43" t="s">
        <v>55</v>
      </c>
      <c r="C101" s="171">
        <v>127.69959503418977</v>
      </c>
      <c r="D101" s="97">
        <v>-199.16384518356244</v>
      </c>
      <c r="E101" s="97">
        <v>329.82208059483537</v>
      </c>
      <c r="F101" s="97">
        <v>-3.0029210648609137</v>
      </c>
      <c r="G101" s="97">
        <v>0.03906924251477051</v>
      </c>
      <c r="H101" s="97">
        <v>0.005211445263227754</v>
      </c>
      <c r="I101" s="97">
        <v>405.96730398990985</v>
      </c>
      <c r="J101" s="97">
        <v>219.70397663148015</v>
      </c>
      <c r="K101" s="97">
        <v>175.9469229237211</v>
      </c>
      <c r="L101" s="97">
        <v>63.90934740755483</v>
      </c>
      <c r="M101" s="97">
        <v>-27.700624045674886</v>
      </c>
      <c r="N101" s="97">
        <v>-25.892318927172482</v>
      </c>
    </row>
    <row r="102" spans="1:14" ht="14.25" hidden="1" outlineLevel="1">
      <c r="A102" s="43"/>
      <c r="B102" s="43" t="s">
        <v>56</v>
      </c>
      <c r="C102" s="171">
        <v>-16.579632211380158</v>
      </c>
      <c r="D102" s="97">
        <v>-464.42790280820554</v>
      </c>
      <c r="E102" s="97">
        <v>453.4141273318728</v>
      </c>
      <c r="F102" s="97">
        <v>-5.286994622585146</v>
      </c>
      <c r="G102" s="97">
        <v>-0.26455553342627613</v>
      </c>
      <c r="H102" s="97">
        <v>-0.014306579034720823</v>
      </c>
      <c r="I102" s="97">
        <v>165.59825399986585</v>
      </c>
      <c r="J102" s="97">
        <v>65.26923587598685</v>
      </c>
      <c r="K102" s="97">
        <v>143.44898094668952</v>
      </c>
      <c r="L102" s="97">
        <v>-33.06662019518035</v>
      </c>
      <c r="M102" s="97">
        <v>-12.885514173803301</v>
      </c>
      <c r="N102" s="97">
        <v>2.832171546172617</v>
      </c>
    </row>
    <row r="103" spans="1:14" ht="14.25" hidden="1" outlineLevel="1">
      <c r="A103" s="43"/>
      <c r="B103" s="43" t="s">
        <v>57</v>
      </c>
      <c r="C103" s="171">
        <v>185.83403040562916</v>
      </c>
      <c r="D103" s="97">
        <v>412.40848436566375</v>
      </c>
      <c r="E103" s="97">
        <v>-227.32042089889183</v>
      </c>
      <c r="F103" s="97">
        <v>0.3370510522472294</v>
      </c>
      <c r="G103" s="97">
        <v>0.24669720507203152</v>
      </c>
      <c r="H103" s="97">
        <v>0.16221868153754226</v>
      </c>
      <c r="I103" s="97">
        <v>181.06894376950186</v>
      </c>
      <c r="J103" s="97">
        <v>75.7639248489686</v>
      </c>
      <c r="K103" s="97">
        <v>100.42182832105209</v>
      </c>
      <c r="L103" s="97">
        <v>13.909181437960797</v>
      </c>
      <c r="M103" s="97">
        <v>-7.986921595963679</v>
      </c>
      <c r="N103" s="97">
        <v>-1.0390692425147563</v>
      </c>
    </row>
    <row r="104" spans="1:14" ht="14.25" hidden="1" outlineLevel="1">
      <c r="A104" s="43"/>
      <c r="B104" s="43" t="s">
        <v>58</v>
      </c>
      <c r="C104" s="171">
        <v>143.62109141605288</v>
      </c>
      <c r="D104" s="97">
        <v>167.50036513310806</v>
      </c>
      <c r="E104" s="97">
        <v>-24.209055301068474</v>
      </c>
      <c r="F104" s="97">
        <v>0.497941977029809</v>
      </c>
      <c r="G104" s="97">
        <v>-0.16925579233884402</v>
      </c>
      <c r="H104" s="97">
        <v>0.0010953993228440817</v>
      </c>
      <c r="I104" s="97">
        <v>161.16752970855669</v>
      </c>
      <c r="J104" s="97">
        <v>135.97487220341281</v>
      </c>
      <c r="K104" s="97">
        <v>9.167928035583827</v>
      </c>
      <c r="L104" s="97">
        <v>17.5875987519089</v>
      </c>
      <c r="M104" s="97">
        <v>-2.517991104029761</v>
      </c>
      <c r="N104" s="97">
        <v>0.9551218216823827</v>
      </c>
    </row>
    <row r="105" spans="1:14" ht="14.25" hidden="1" outlineLevel="1">
      <c r="A105" s="43">
        <v>2007</v>
      </c>
      <c r="B105" s="43" t="s">
        <v>59</v>
      </c>
      <c r="C105" s="171">
        <v>312.8754896103019</v>
      </c>
      <c r="D105" s="97">
        <v>115.48094669056627</v>
      </c>
      <c r="E105" s="97">
        <v>201.8846511319125</v>
      </c>
      <c r="F105" s="97">
        <v>-4.452001593308108</v>
      </c>
      <c r="G105" s="97">
        <v>-0.18711412069308864</v>
      </c>
      <c r="H105" s="97">
        <v>0.14900750182566552</v>
      </c>
      <c r="I105" s="97">
        <v>507.8347274779244</v>
      </c>
      <c r="J105" s="97">
        <v>277.00803292836827</v>
      </c>
      <c r="K105" s="97">
        <v>253.03873730332543</v>
      </c>
      <c r="L105" s="97">
        <v>-1.5698400053106525</v>
      </c>
      <c r="M105" s="97">
        <v>-23.39042687379674</v>
      </c>
      <c r="N105" s="97">
        <v>2.7482241253402435</v>
      </c>
    </row>
    <row r="106" spans="1:14" ht="14.25" hidden="1" outlineLevel="1">
      <c r="A106" s="43"/>
      <c r="B106" s="43" t="s">
        <v>60</v>
      </c>
      <c r="C106" s="171">
        <v>-619.6031998937797</v>
      </c>
      <c r="D106" s="97">
        <v>-69.45090619398525</v>
      </c>
      <c r="E106" s="97">
        <v>-550.0080993162055</v>
      </c>
      <c r="F106" s="97">
        <v>0.21363606187346385</v>
      </c>
      <c r="G106" s="97">
        <v>-0.1520613423620789</v>
      </c>
      <c r="H106" s="97">
        <v>-0.205769103100312</v>
      </c>
      <c r="I106" s="97">
        <v>215.64200358494418</v>
      </c>
      <c r="J106" s="97">
        <v>199.58637057690976</v>
      </c>
      <c r="K106" s="97">
        <v>27.92192790280751</v>
      </c>
      <c r="L106" s="97">
        <v>-4.397331208922878</v>
      </c>
      <c r="M106" s="97">
        <v>-4.397497178516858</v>
      </c>
      <c r="N106" s="97">
        <v>-3.071466507335913</v>
      </c>
    </row>
    <row r="107" spans="1:14" ht="14.25" hidden="1" outlineLevel="1">
      <c r="A107" s="43"/>
      <c r="B107" s="43" t="s">
        <v>61</v>
      </c>
      <c r="C107" s="171">
        <v>450.34744074885566</v>
      </c>
      <c r="D107" s="97">
        <v>13.20490606120893</v>
      </c>
      <c r="E107" s="97">
        <v>436.34744074885475</v>
      </c>
      <c r="F107" s="97">
        <v>0.47128726017393774</v>
      </c>
      <c r="G107" s="97">
        <v>0.30684458607183096</v>
      </c>
      <c r="H107" s="97">
        <v>0.016962092544645813</v>
      </c>
      <c r="I107" s="97">
        <v>146.81600610768146</v>
      </c>
      <c r="J107" s="97">
        <v>8.089391223527855</v>
      </c>
      <c r="K107" s="97">
        <v>120.7929363340645</v>
      </c>
      <c r="L107" s="97">
        <v>26.416716457545135</v>
      </c>
      <c r="M107" s="97">
        <v>-3.121921264024479</v>
      </c>
      <c r="N107" s="97">
        <v>-5.3611166434309325</v>
      </c>
    </row>
    <row r="108" spans="1:14" ht="14.25" hidden="1" outlineLevel="1">
      <c r="A108" s="43"/>
      <c r="B108" s="43" t="s">
        <v>62</v>
      </c>
      <c r="C108" s="171">
        <v>126.1775874659761</v>
      </c>
      <c r="D108" s="97">
        <v>-43.297882227974696</v>
      </c>
      <c r="E108" s="97">
        <v>169.39530637987173</v>
      </c>
      <c r="F108" s="97">
        <v>0.0018588594569450834</v>
      </c>
      <c r="G108" s="97">
        <v>-0.20281484432052022</v>
      </c>
      <c r="H108" s="97">
        <v>0.2811192989444333</v>
      </c>
      <c r="I108" s="97">
        <v>111.03116908982338</v>
      </c>
      <c r="J108" s="97">
        <v>60.882659496779524</v>
      </c>
      <c r="K108" s="97">
        <v>44.167363738962194</v>
      </c>
      <c r="L108" s="97">
        <v>8.952399920334756</v>
      </c>
      <c r="M108" s="97">
        <v>-1.5889265086635191</v>
      </c>
      <c r="N108" s="97">
        <v>-1.3823275575914522</v>
      </c>
    </row>
    <row r="109" spans="1:14" ht="14.25" hidden="1" outlineLevel="1">
      <c r="A109" s="43">
        <v>2007</v>
      </c>
      <c r="B109" s="43" t="s">
        <v>63</v>
      </c>
      <c r="C109" s="171">
        <v>-43.07817167894791</v>
      </c>
      <c r="D109" s="97">
        <v>-99.54388236075101</v>
      </c>
      <c r="E109" s="97">
        <v>55.73464781252096</v>
      </c>
      <c r="F109" s="97">
        <v>0.6867821815043467</v>
      </c>
      <c r="G109" s="97">
        <v>-0.048031600610768166</v>
      </c>
      <c r="H109" s="97">
        <v>0.09231228838876715</v>
      </c>
      <c r="I109" s="97">
        <v>473.489178782449</v>
      </c>
      <c r="J109" s="97">
        <v>268.55842129721714</v>
      </c>
      <c r="K109" s="97">
        <v>192.8822279758342</v>
      </c>
      <c r="L109" s="97">
        <v>30.971785168957013</v>
      </c>
      <c r="M109" s="97">
        <v>-9.108344951204856</v>
      </c>
      <c r="N109" s="97">
        <v>-9.814910708358298</v>
      </c>
    </row>
    <row r="110" spans="1:14" ht="14.25" hidden="1" outlineLevel="1">
      <c r="A110" s="43"/>
      <c r="B110" s="43" t="s">
        <v>64</v>
      </c>
      <c r="C110" s="171">
        <v>87.97274779260442</v>
      </c>
      <c r="D110" s="97">
        <v>-276.9070902210715</v>
      </c>
      <c r="E110" s="97">
        <v>364.51088760539005</v>
      </c>
      <c r="F110" s="97">
        <v>0.24918674898758653</v>
      </c>
      <c r="G110" s="97">
        <v>-0.6041957113456817</v>
      </c>
      <c r="H110" s="97">
        <v>0.7239593706432982</v>
      </c>
      <c r="I110" s="97">
        <v>33.4515368784414</v>
      </c>
      <c r="J110" s="97">
        <v>-53.49837349797508</v>
      </c>
      <c r="K110" s="97">
        <v>90.87731527584128</v>
      </c>
      <c r="L110" s="97">
        <v>0.98519551218169</v>
      </c>
      <c r="M110" s="97">
        <v>-2.564097457345838</v>
      </c>
      <c r="N110" s="97">
        <v>-2.34850295425872</v>
      </c>
    </row>
    <row r="111" spans="1:14" ht="14.25" hidden="1" outlineLevel="1">
      <c r="A111" s="43"/>
      <c r="B111" s="43" t="s">
        <v>65</v>
      </c>
      <c r="C111" s="171">
        <v>-407.0604461262701</v>
      </c>
      <c r="D111" s="97">
        <v>467.7885215428523</v>
      </c>
      <c r="E111" s="97">
        <v>-883.5974573458138</v>
      </c>
      <c r="F111" s="97">
        <v>8.73083051185023</v>
      </c>
      <c r="G111" s="97">
        <v>0.6726747659828725</v>
      </c>
      <c r="H111" s="97">
        <v>-0.6550156011418709</v>
      </c>
      <c r="I111" s="97">
        <v>161.66533890991195</v>
      </c>
      <c r="J111" s="97">
        <v>74.5792338843521</v>
      </c>
      <c r="K111" s="97">
        <v>70.46169421761988</v>
      </c>
      <c r="L111" s="97">
        <v>20.225519484830784</v>
      </c>
      <c r="M111" s="97">
        <v>-2.870112195445813</v>
      </c>
      <c r="N111" s="97">
        <v>-0.730996481444663</v>
      </c>
    </row>
    <row r="112" spans="1:14" ht="14.25" hidden="1" outlineLevel="1">
      <c r="A112" s="43"/>
      <c r="B112" s="43" t="s">
        <v>66</v>
      </c>
      <c r="C112" s="171">
        <v>1010.4051317798585</v>
      </c>
      <c r="D112" s="97">
        <v>976.8711744008506</v>
      </c>
      <c r="E112" s="97">
        <v>32.368751244771374</v>
      </c>
      <c r="F112" s="97">
        <v>1.4897762729867843</v>
      </c>
      <c r="G112" s="97">
        <v>-0.29389895771094743</v>
      </c>
      <c r="H112" s="97">
        <v>-0.03067118103963351</v>
      </c>
      <c r="I112" s="97">
        <v>460.69650799973533</v>
      </c>
      <c r="J112" s="97">
        <v>218.79014804487906</v>
      </c>
      <c r="K112" s="97">
        <v>128.09267742149586</v>
      </c>
      <c r="L112" s="97">
        <v>103.89982075283751</v>
      </c>
      <c r="M112" s="97">
        <v>2.721137887538987</v>
      </c>
      <c r="N112" s="97">
        <v>7.192723892982826</v>
      </c>
    </row>
    <row r="113" spans="1:14" ht="14.25" hidden="1" outlineLevel="1">
      <c r="A113" s="43">
        <v>2007</v>
      </c>
      <c r="B113" s="43" t="s">
        <v>67</v>
      </c>
      <c r="C113" s="171">
        <v>691.3174334461928</v>
      </c>
      <c r="D113" s="97">
        <v>1167.7526057226314</v>
      </c>
      <c r="E113" s="97">
        <v>-486.7178184956524</v>
      </c>
      <c r="F113" s="97">
        <v>10.469793533824602</v>
      </c>
      <c r="G113" s="97">
        <v>-0.2254199030737567</v>
      </c>
      <c r="H113" s="97">
        <v>0.03827258846179382</v>
      </c>
      <c r="I113" s="97">
        <v>655.8133837880887</v>
      </c>
      <c r="J113" s="97">
        <v>239.8710084312561</v>
      </c>
      <c r="K113" s="97">
        <v>289.431686914957</v>
      </c>
      <c r="L113" s="97">
        <v>125.11053574984999</v>
      </c>
      <c r="M113" s="97">
        <v>-2.713071765252664</v>
      </c>
      <c r="N113" s="97">
        <v>4.113224457279443</v>
      </c>
    </row>
    <row r="114" spans="1:14" ht="14.25" collapsed="1">
      <c r="A114" s="84">
        <v>2007</v>
      </c>
      <c r="B114" s="84"/>
      <c r="C114" s="259">
        <v>1088.8143464117366</v>
      </c>
      <c r="D114" s="170">
        <v>984.5258248688842</v>
      </c>
      <c r="E114" s="170">
        <v>100.72356104361643</v>
      </c>
      <c r="F114" s="170">
        <v>3.701653057159927</v>
      </c>
      <c r="G114" s="170">
        <v>-0.421496381862843</v>
      </c>
      <c r="H114" s="170">
        <v>0.28480382393945425</v>
      </c>
      <c r="I114" s="170">
        <v>2043.104594038372</v>
      </c>
      <c r="J114" s="170">
        <v>1005.1414392883216</v>
      </c>
      <c r="K114" s="170">
        <v>911.2995751178378</v>
      </c>
      <c r="L114" s="170">
        <v>218.42182832105118</v>
      </c>
      <c r="M114" s="170">
        <v>-62.91246763592915</v>
      </c>
      <c r="N114" s="170">
        <v>-28.845781052911093</v>
      </c>
    </row>
    <row r="115" spans="1:14" ht="14.25" hidden="1" outlineLevel="1">
      <c r="A115" s="83">
        <v>2008</v>
      </c>
      <c r="B115" s="83" t="s">
        <v>52</v>
      </c>
      <c r="C115" s="171">
        <v>-669.686483436235</v>
      </c>
      <c r="D115" s="97">
        <v>-775.743908915887</v>
      </c>
      <c r="E115" s="97">
        <v>106.39636858527547</v>
      </c>
      <c r="F115" s="97">
        <v>-0.8110602137688367</v>
      </c>
      <c r="G115" s="97">
        <v>0.6815043484033732</v>
      </c>
      <c r="H115" s="97">
        <v>-0.20938724025758476</v>
      </c>
      <c r="I115" s="97">
        <v>336.10671844918033</v>
      </c>
      <c r="J115" s="97">
        <v>57.89039367987789</v>
      </c>
      <c r="K115" s="97">
        <v>286.47815840138173</v>
      </c>
      <c r="L115" s="97">
        <v>-10.434375622385687</v>
      </c>
      <c r="M115" s="97">
        <v>-1.5990174600013347</v>
      </c>
      <c r="N115" s="97">
        <v>3.7715594503087004</v>
      </c>
    </row>
    <row r="116" spans="1:14" ht="14.25" hidden="1" outlineLevel="1">
      <c r="A116" s="83"/>
      <c r="B116" s="83" t="s">
        <v>53</v>
      </c>
      <c r="C116" s="171">
        <v>136.85600477992375</v>
      </c>
      <c r="D116" s="97">
        <v>39.60266879107712</v>
      </c>
      <c r="E116" s="97">
        <v>100.14445993493973</v>
      </c>
      <c r="F116" s="97">
        <v>0.3962358095996841</v>
      </c>
      <c r="G116" s="97">
        <v>-3.2734183097656513</v>
      </c>
      <c r="H116" s="97">
        <v>-0.013941445927106166</v>
      </c>
      <c r="I116" s="97">
        <v>143.8599880501897</v>
      </c>
      <c r="J116" s="97">
        <v>38.785467702316964</v>
      </c>
      <c r="K116" s="97">
        <v>88.41100710349838</v>
      </c>
      <c r="L116" s="97">
        <v>26.26365929761687</v>
      </c>
      <c r="M116" s="97">
        <v>-3.490672508796365</v>
      </c>
      <c r="N116" s="97">
        <v>-6.1094735444467005</v>
      </c>
    </row>
    <row r="117" spans="1:14" ht="14.25" hidden="1" outlineLevel="1">
      <c r="A117" s="83"/>
      <c r="B117" s="83" t="s">
        <v>54</v>
      </c>
      <c r="C117" s="171">
        <v>-369.8302131049586</v>
      </c>
      <c r="D117" s="97">
        <v>-94.69932948283804</v>
      </c>
      <c r="E117" s="97">
        <v>-275.3604859589718</v>
      </c>
      <c r="F117" s="97">
        <v>0.2328553409015477</v>
      </c>
      <c r="G117" s="97">
        <v>0.008298479718515495</v>
      </c>
      <c r="H117" s="97">
        <v>-0.011551483768173665</v>
      </c>
      <c r="I117" s="97">
        <v>34.97872269800064</v>
      </c>
      <c r="J117" s="97">
        <v>14.885912500829363</v>
      </c>
      <c r="K117" s="97">
        <v>55.85905862046093</v>
      </c>
      <c r="L117" s="97">
        <v>-25.064296620859295</v>
      </c>
      <c r="M117" s="97">
        <v>-4.317665803624777</v>
      </c>
      <c r="N117" s="97">
        <v>-6.384285998805012</v>
      </c>
    </row>
    <row r="118" spans="1:14" ht="14.25" collapsed="1">
      <c r="A118" s="83">
        <v>2008</v>
      </c>
      <c r="B118" s="83" t="s">
        <v>55</v>
      </c>
      <c r="C118" s="171">
        <v>-902.6606917612698</v>
      </c>
      <c r="D118" s="97">
        <v>-830.8405696076479</v>
      </c>
      <c r="E118" s="97">
        <v>-68.81965743875662</v>
      </c>
      <c r="F118" s="97">
        <v>-0.18196906326760498</v>
      </c>
      <c r="G118" s="97">
        <v>-2.5836154816437626</v>
      </c>
      <c r="H118" s="97">
        <v>-0.2348801699528646</v>
      </c>
      <c r="I118" s="97">
        <v>514.9454291973707</v>
      </c>
      <c r="J118" s="97">
        <v>111.56177388302422</v>
      </c>
      <c r="K118" s="97">
        <v>430.74822412534104</v>
      </c>
      <c r="L118" s="97">
        <v>-9.235012945628114</v>
      </c>
      <c r="M118" s="97">
        <v>-9.407355772422477</v>
      </c>
      <c r="N118" s="97">
        <v>-8.722200092943012</v>
      </c>
    </row>
    <row r="119" spans="1:14" ht="14.25" hidden="1" outlineLevel="1">
      <c r="A119" s="83"/>
      <c r="B119" s="83" t="s">
        <v>56</v>
      </c>
      <c r="C119" s="171">
        <v>-109.60017924716158</v>
      </c>
      <c r="D119" s="97">
        <v>-656.1532895173614</v>
      </c>
      <c r="E119" s="97">
        <v>547.3232755759141</v>
      </c>
      <c r="F119" s="97">
        <v>-0.7269136294230911</v>
      </c>
      <c r="G119" s="97">
        <v>-0.024131979021443595</v>
      </c>
      <c r="H119" s="97">
        <v>-0.0191196972714599</v>
      </c>
      <c r="I119" s="97">
        <v>312.6787824470557</v>
      </c>
      <c r="J119" s="97">
        <v>162.309931620528</v>
      </c>
      <c r="K119" s="97">
        <v>181.15040164641778</v>
      </c>
      <c r="L119" s="97">
        <v>-19.286861846909233</v>
      </c>
      <c r="M119" s="97">
        <v>-5.971619199362635</v>
      </c>
      <c r="N119" s="97">
        <v>-5.523069773617522</v>
      </c>
    </row>
    <row r="120" spans="1:14" ht="14.25" hidden="1" outlineLevel="1">
      <c r="A120" s="83"/>
      <c r="B120" s="83" t="s">
        <v>57</v>
      </c>
      <c r="C120" s="171">
        <v>424.74712872601594</v>
      </c>
      <c r="D120" s="97">
        <v>580.6020713005382</v>
      </c>
      <c r="E120" s="97">
        <v>-155.3602867954587</v>
      </c>
      <c r="F120" s="97">
        <v>-0.6342694018455823</v>
      </c>
      <c r="G120" s="97">
        <v>0.1364933944101443</v>
      </c>
      <c r="H120" s="97">
        <v>0.003120228374161871</v>
      </c>
      <c r="I120" s="97">
        <v>68.90410276837429</v>
      </c>
      <c r="J120" s="97">
        <v>135.70201819026715</v>
      </c>
      <c r="K120" s="97">
        <v>-64.73926176724399</v>
      </c>
      <c r="L120" s="97">
        <v>4.898227444732129</v>
      </c>
      <c r="M120" s="97">
        <v>-4.8710084312554045</v>
      </c>
      <c r="N120" s="97">
        <v>-2.0858726681271946</v>
      </c>
    </row>
    <row r="121" spans="1:14" ht="14.25" hidden="1" outlineLevel="1">
      <c r="A121" s="83"/>
      <c r="B121" s="83" t="s">
        <v>58</v>
      </c>
      <c r="C121" s="171">
        <v>-715.8859788886657</v>
      </c>
      <c r="D121" s="97">
        <v>-76.19836685919108</v>
      </c>
      <c r="E121" s="97">
        <v>-647.876385846113</v>
      </c>
      <c r="F121" s="97">
        <v>7.928135165637656</v>
      </c>
      <c r="G121" s="97">
        <v>0.23687180508530847</v>
      </c>
      <c r="H121" s="97">
        <v>0.023766845913828605</v>
      </c>
      <c r="I121" s="97">
        <v>212.0435836154793</v>
      </c>
      <c r="J121" s="97">
        <v>132.4368319723826</v>
      </c>
      <c r="K121" s="97">
        <v>132.79691960432865</v>
      </c>
      <c r="L121" s="97">
        <v>-51.96488083383156</v>
      </c>
      <c r="M121" s="97">
        <v>-2.327092876585027</v>
      </c>
      <c r="N121" s="97">
        <v>1.1018057491868376</v>
      </c>
    </row>
    <row r="122" spans="1:14" ht="14.25" collapsed="1">
      <c r="A122" s="83">
        <v>2008</v>
      </c>
      <c r="B122" s="83" t="s">
        <v>59</v>
      </c>
      <c r="C122" s="171">
        <v>-400.73902940981134</v>
      </c>
      <c r="D122" s="97">
        <v>-151.74958507601423</v>
      </c>
      <c r="E122" s="97">
        <v>-255.9133970656576</v>
      </c>
      <c r="F122" s="97">
        <v>6.566952134368982</v>
      </c>
      <c r="G122" s="97">
        <v>0.3492332204740092</v>
      </c>
      <c r="H122" s="97">
        <v>0.0077673770165305744</v>
      </c>
      <c r="I122" s="97">
        <v>593.6264688309093</v>
      </c>
      <c r="J122" s="97">
        <v>430.44878178317776</v>
      </c>
      <c r="K122" s="97">
        <v>249.20805948350244</v>
      </c>
      <c r="L122" s="97">
        <v>-66.35351523600866</v>
      </c>
      <c r="M122" s="97">
        <v>-13.169720507203067</v>
      </c>
      <c r="N122" s="97">
        <v>-6.507136692557879</v>
      </c>
    </row>
    <row r="123" spans="1:14" ht="14.25" hidden="1" outlineLevel="1">
      <c r="A123" s="83"/>
      <c r="B123" s="83" t="s">
        <v>60</v>
      </c>
      <c r="C123" s="171">
        <v>133.5347208391413</v>
      </c>
      <c r="D123" s="97">
        <v>-270.2553608178987</v>
      </c>
      <c r="E123" s="97">
        <v>403.26764256788147</v>
      </c>
      <c r="F123" s="97">
        <v>0.40582885215428277</v>
      </c>
      <c r="G123" s="97">
        <v>0.15644293965345568</v>
      </c>
      <c r="H123" s="97">
        <v>-0.03983270264887473</v>
      </c>
      <c r="I123" s="97">
        <v>275.41465843457627</v>
      </c>
      <c r="J123" s="97">
        <v>55.70958640377103</v>
      </c>
      <c r="K123" s="97">
        <v>233.0540065060086</v>
      </c>
      <c r="L123" s="97">
        <v>-10.535251941844308</v>
      </c>
      <c r="M123" s="97">
        <v>1.4804487817831387</v>
      </c>
      <c r="N123" s="97">
        <v>-4.29413131514309</v>
      </c>
    </row>
    <row r="124" spans="1:14" ht="14.25" hidden="1" outlineLevel="1">
      <c r="A124" s="83"/>
      <c r="B124" s="83" t="s">
        <v>61</v>
      </c>
      <c r="C124" s="171">
        <v>167.65962955586474</v>
      </c>
      <c r="D124" s="97">
        <v>-298.015169620925</v>
      </c>
      <c r="E124" s="97">
        <v>473.2861647746131</v>
      </c>
      <c r="F124" s="97">
        <v>-6.914127331872802</v>
      </c>
      <c r="G124" s="97">
        <v>-0.6739361349000865</v>
      </c>
      <c r="H124" s="97">
        <v>-0.023302131049591723</v>
      </c>
      <c r="I124" s="97">
        <v>224.8847839075861</v>
      </c>
      <c r="J124" s="97">
        <v>-21.085673504614533</v>
      </c>
      <c r="K124" s="97">
        <v>253.32516762929026</v>
      </c>
      <c r="L124" s="97">
        <v>-0.3072097191793546</v>
      </c>
      <c r="M124" s="97">
        <v>-2.8864104096129495</v>
      </c>
      <c r="N124" s="97">
        <v>-4.161090088295737</v>
      </c>
    </row>
    <row r="125" spans="1:14" ht="14.25" hidden="1" outlineLevel="1">
      <c r="A125" s="83"/>
      <c r="B125" s="83" t="s">
        <v>62</v>
      </c>
      <c r="C125" s="171">
        <v>-7.576246431653999</v>
      </c>
      <c r="D125" s="97">
        <v>465.38717386974713</v>
      </c>
      <c r="E125" s="97">
        <v>-476.2341830976561</v>
      </c>
      <c r="F125" s="97">
        <v>3.372502157604732</v>
      </c>
      <c r="G125" s="97">
        <v>-0.10339905729270438</v>
      </c>
      <c r="H125" s="97">
        <v>0.0016596959437030767</v>
      </c>
      <c r="I125" s="97">
        <v>198.36943792737293</v>
      </c>
      <c r="J125" s="97">
        <v>-58.294396866494026</v>
      </c>
      <c r="K125" s="97">
        <v>129.82051009095085</v>
      </c>
      <c r="L125" s="97">
        <v>135.59085175595828</v>
      </c>
      <c r="M125" s="97">
        <v>-3.575217420168599</v>
      </c>
      <c r="N125" s="97">
        <v>-5.172309632875226</v>
      </c>
    </row>
    <row r="126" spans="1:14" ht="14.25" collapsed="1">
      <c r="A126" s="43">
        <v>2008</v>
      </c>
      <c r="B126" s="43" t="s">
        <v>63</v>
      </c>
      <c r="C126" s="171">
        <v>293.61810396335204</v>
      </c>
      <c r="D126" s="97">
        <v>-102.88335656907657</v>
      </c>
      <c r="E126" s="97">
        <v>400.31962424483845</v>
      </c>
      <c r="F126" s="97">
        <v>-3.1357963221137872</v>
      </c>
      <c r="G126" s="97">
        <v>-0.6208922525393352</v>
      </c>
      <c r="H126" s="97">
        <v>-0.061475137754763376</v>
      </c>
      <c r="I126" s="97">
        <v>698.6688802695353</v>
      </c>
      <c r="J126" s="97">
        <v>-23.670483967337532</v>
      </c>
      <c r="K126" s="97">
        <v>616.1996842262497</v>
      </c>
      <c r="L126" s="97">
        <v>124.74839009493462</v>
      </c>
      <c r="M126" s="97">
        <v>-4.98117904799841</v>
      </c>
      <c r="N126" s="97">
        <v>-13.627531036314053</v>
      </c>
    </row>
    <row r="127" spans="1:14" ht="14.25" hidden="1" outlineLevel="1">
      <c r="A127" s="43">
        <v>2008</v>
      </c>
      <c r="B127" s="83" t="s">
        <v>64</v>
      </c>
      <c r="C127" s="171">
        <v>-618.8958706764915</v>
      </c>
      <c r="D127" s="97">
        <v>-183.29904401513613</v>
      </c>
      <c r="E127" s="97">
        <v>-431.5</v>
      </c>
      <c r="F127" s="97">
        <v>-3.6734714200358525</v>
      </c>
      <c r="G127" s="97">
        <v>-0.4182101838943102</v>
      </c>
      <c r="H127" s="97">
        <v>-0.00514505742547966</v>
      </c>
      <c r="I127" s="97">
        <v>623.9223366195292</v>
      </c>
      <c r="J127" s="97">
        <v>79.89782911770544</v>
      </c>
      <c r="K127" s="97">
        <v>533.5592947288069</v>
      </c>
      <c r="L127" s="97">
        <v>15.45840801965096</v>
      </c>
      <c r="M127" s="97">
        <v>-1.5004315209453694</v>
      </c>
      <c r="N127" s="97">
        <v>-3.4927637256855633</v>
      </c>
    </row>
    <row r="128" spans="1:14" ht="14.25" hidden="1" outlineLevel="1">
      <c r="A128" s="43">
        <v>2008</v>
      </c>
      <c r="B128" s="83" t="s">
        <v>65</v>
      </c>
      <c r="C128" s="171">
        <v>256.2731195644974</v>
      </c>
      <c r="D128" s="97">
        <v>392.9609307574847</v>
      </c>
      <c r="E128" s="97">
        <v>-137.12424483834593</v>
      </c>
      <c r="F128" s="97">
        <v>0.4513709088494977</v>
      </c>
      <c r="G128" s="97">
        <v>-0.01991635132443781</v>
      </c>
      <c r="H128" s="97">
        <v>0.004979087831109397</v>
      </c>
      <c r="I128" s="97">
        <v>651.703412334864</v>
      </c>
      <c r="J128" s="97">
        <v>-53.971187678416754</v>
      </c>
      <c r="K128" s="97">
        <v>713.5228706101025</v>
      </c>
      <c r="L128" s="97">
        <v>0.40506539201987835</v>
      </c>
      <c r="M128" s="97">
        <v>-1.600013277567541</v>
      </c>
      <c r="N128" s="97">
        <v>-6.653322711279316</v>
      </c>
    </row>
    <row r="129" spans="1:14" ht="14.25" hidden="1" outlineLevel="1">
      <c r="A129" s="43">
        <v>2008</v>
      </c>
      <c r="B129" s="83" t="s">
        <v>66</v>
      </c>
      <c r="C129" s="171">
        <v>1121.4276040629338</v>
      </c>
      <c r="D129" s="97">
        <v>894.6771227511126</v>
      </c>
      <c r="E129" s="97">
        <v>225.8619464914027</v>
      </c>
      <c r="F129" s="97">
        <v>0.8176658036247773</v>
      </c>
      <c r="G129" s="97">
        <v>0.08856137555599863</v>
      </c>
      <c r="H129" s="97">
        <v>-0.017692358759875182</v>
      </c>
      <c r="I129" s="97">
        <v>2213.6586005443787</v>
      </c>
      <c r="J129" s="97">
        <v>773.246829980747</v>
      </c>
      <c r="K129" s="97">
        <v>1330.6772887207062</v>
      </c>
      <c r="L129" s="97">
        <v>59.206698532828796</v>
      </c>
      <c r="M129" s="97">
        <v>13.661720772754393</v>
      </c>
      <c r="N129" s="97">
        <v>36.86606253734317</v>
      </c>
    </row>
    <row r="130" spans="1:14" ht="14.25" collapsed="1">
      <c r="A130" s="84">
        <v>2008</v>
      </c>
      <c r="B130" s="84" t="s">
        <v>67</v>
      </c>
      <c r="C130" s="259">
        <v>758.8048529509397</v>
      </c>
      <c r="D130" s="170">
        <v>1104.3390094934612</v>
      </c>
      <c r="E130" s="170">
        <v>-342.7622983469432</v>
      </c>
      <c r="F130" s="170">
        <v>-2.4044347075615775</v>
      </c>
      <c r="G130" s="170">
        <v>-0.34956515966274937</v>
      </c>
      <c r="H130" s="170">
        <v>-0.017858328354245445</v>
      </c>
      <c r="I130" s="170">
        <v>3489.284349498772</v>
      </c>
      <c r="J130" s="170">
        <v>799.1734714200356</v>
      </c>
      <c r="K130" s="170">
        <v>2577.7594540596156</v>
      </c>
      <c r="L130" s="170">
        <v>75.07017194449963</v>
      </c>
      <c r="M130" s="170">
        <v>10.561275974241482</v>
      </c>
      <c r="N130" s="170">
        <v>26.71997610037829</v>
      </c>
    </row>
    <row r="131" spans="1:14" ht="14.25">
      <c r="A131" s="384">
        <v>2008</v>
      </c>
      <c r="B131" s="384"/>
      <c r="C131" s="172">
        <v>-250.97676425678947</v>
      </c>
      <c r="D131" s="255">
        <v>18.865498240722445</v>
      </c>
      <c r="E131" s="255">
        <v>-267.175728606519</v>
      </c>
      <c r="F131" s="255">
        <v>0.8447520414260126</v>
      </c>
      <c r="G131" s="255">
        <v>-3.204839673371838</v>
      </c>
      <c r="H131" s="255">
        <v>-0.30644625904534284</v>
      </c>
      <c r="I131" s="255">
        <v>5296.525127796587</v>
      </c>
      <c r="J131" s="255">
        <v>1317.5135431189</v>
      </c>
      <c r="K131" s="255">
        <v>3873.9154218947087</v>
      </c>
      <c r="L131" s="255">
        <v>124.23003385779748</v>
      </c>
      <c r="M131" s="255">
        <v>-16.99697935338247</v>
      </c>
      <c r="N131" s="255">
        <v>-2.1368917214366547</v>
      </c>
    </row>
    <row r="132" spans="1:14" ht="14.25" hidden="1" outlineLevel="1">
      <c r="A132" s="43">
        <v>2009</v>
      </c>
      <c r="B132" s="43" t="s">
        <v>52</v>
      </c>
      <c r="C132" s="171">
        <v>-1772.0979068578617</v>
      </c>
      <c r="D132" s="97">
        <v>-913.7453758215497</v>
      </c>
      <c r="E132" s="97">
        <v>-867.3018660293433</v>
      </c>
      <c r="F132" s="97">
        <v>8.995333864436034</v>
      </c>
      <c r="G132" s="97">
        <v>-0.09635192192790276</v>
      </c>
      <c r="H132" s="97">
        <v>0.05035305052114453</v>
      </c>
      <c r="I132" s="97">
        <v>71.98102263825422</v>
      </c>
      <c r="J132" s="97">
        <v>-73.5372539334785</v>
      </c>
      <c r="K132" s="97">
        <v>141.9223761534904</v>
      </c>
      <c r="L132" s="97">
        <v>3.514736904999154</v>
      </c>
      <c r="M132" s="97">
        <v>-2.218962225320297</v>
      </c>
      <c r="N132" s="97">
        <v>2.3001257385647023</v>
      </c>
    </row>
    <row r="133" spans="1:14" ht="14.25" hidden="1" outlineLevel="1">
      <c r="A133" s="83">
        <v>2009</v>
      </c>
      <c r="B133" s="83" t="s">
        <v>53</v>
      </c>
      <c r="C133" s="171">
        <v>-63.802999999999884</v>
      </c>
      <c r="D133" s="97">
        <v>-301.8220000000001</v>
      </c>
      <c r="E133" s="97">
        <v>240.315</v>
      </c>
      <c r="F133" s="97">
        <v>-3.017999999999997</v>
      </c>
      <c r="G133" s="97">
        <v>0.7189999999999999</v>
      </c>
      <c r="H133" s="97">
        <v>0.0030000000000000027</v>
      </c>
      <c r="I133" s="97">
        <v>152.03800000000047</v>
      </c>
      <c r="J133" s="97">
        <v>92.65300000000025</v>
      </c>
      <c r="K133" s="97">
        <v>-8.606999999999971</v>
      </c>
      <c r="L133" s="97">
        <v>66.98700000000008</v>
      </c>
      <c r="M133" s="97">
        <v>-2.103999999999985</v>
      </c>
      <c r="N133" s="97">
        <v>3.1090000000000373</v>
      </c>
    </row>
    <row r="134" spans="1:14" ht="14.25" hidden="1" outlineLevel="1">
      <c r="A134" s="83">
        <v>2009</v>
      </c>
      <c r="B134" s="83" t="s">
        <v>54</v>
      </c>
      <c r="C134" s="171">
        <v>-280.20600000000013</v>
      </c>
      <c r="D134" s="97">
        <v>-149.61300000000028</v>
      </c>
      <c r="E134" s="97">
        <v>-131.60300000000007</v>
      </c>
      <c r="F134" s="97">
        <v>0.7049999999999983</v>
      </c>
      <c r="G134" s="97">
        <v>0.30200000000000005</v>
      </c>
      <c r="H134" s="97">
        <v>0.0030000000000000027</v>
      </c>
      <c r="I134" s="97">
        <v>-203.40600000000268</v>
      </c>
      <c r="J134" s="97">
        <v>44.46799999999894</v>
      </c>
      <c r="K134" s="97">
        <v>-252.47100000000137</v>
      </c>
      <c r="L134" s="97">
        <v>7.655999999999949</v>
      </c>
      <c r="M134" s="97">
        <v>-5.129000000000019</v>
      </c>
      <c r="N134" s="97">
        <v>2.07000000000005</v>
      </c>
    </row>
    <row r="135" spans="1:14" ht="14.25" collapsed="1">
      <c r="A135" s="83">
        <v>2009</v>
      </c>
      <c r="B135" s="83" t="s">
        <v>55</v>
      </c>
      <c r="C135" s="171">
        <v>-2116.1069068578618</v>
      </c>
      <c r="D135" s="97">
        <v>-1365.1803758215501</v>
      </c>
      <c r="E135" s="97">
        <v>-758.5898660293433</v>
      </c>
      <c r="F135" s="97">
        <v>6.6823338644360355</v>
      </c>
      <c r="G135" s="97">
        <v>0.9246480780720971</v>
      </c>
      <c r="H135" s="97">
        <v>0.05635305052114453</v>
      </c>
      <c r="I135" s="97">
        <v>20.613022638252005</v>
      </c>
      <c r="J135" s="97">
        <v>63.58374606652069</v>
      </c>
      <c r="K135" s="97">
        <v>-119.15562384651093</v>
      </c>
      <c r="L135" s="97">
        <v>78.15773690499918</v>
      </c>
      <c r="M135" s="97">
        <v>-9.451962225320301</v>
      </c>
      <c r="N135" s="97">
        <v>7.47912573856479</v>
      </c>
    </row>
    <row r="136" spans="1:14" ht="14.25">
      <c r="A136" s="43">
        <v>2009</v>
      </c>
      <c r="B136" s="44" t="s">
        <v>56</v>
      </c>
      <c r="C136" s="171">
        <v>-144.5640000000003</v>
      </c>
      <c r="D136" s="97">
        <v>-258.66599999999926</v>
      </c>
      <c r="E136" s="97">
        <v>115.57299999999987</v>
      </c>
      <c r="F136" s="97">
        <v>-0.6969999999999992</v>
      </c>
      <c r="G136" s="97">
        <v>-0.7810000000000001</v>
      </c>
      <c r="H136" s="97">
        <v>0.007000000000000006</v>
      </c>
      <c r="I136" s="97">
        <v>-17.656999999999243</v>
      </c>
      <c r="J136" s="97">
        <v>196.69300000000112</v>
      </c>
      <c r="K136" s="97">
        <v>-176.11999999999898</v>
      </c>
      <c r="L136" s="97">
        <v>-36.50999999999976</v>
      </c>
      <c r="M136" s="97">
        <v>-2.752999999999986</v>
      </c>
      <c r="N136" s="97">
        <v>1.0329999999999018</v>
      </c>
    </row>
    <row r="137" spans="1:14" ht="14.25">
      <c r="A137" s="43">
        <v>2009</v>
      </c>
      <c r="B137" s="44" t="s">
        <v>57</v>
      </c>
      <c r="C137" s="171">
        <v>334.387999999999</v>
      </c>
      <c r="D137" s="97">
        <v>376.775</v>
      </c>
      <c r="E137" s="97">
        <v>-43.04899999999998</v>
      </c>
      <c r="F137" s="97">
        <v>0.5850000000000009</v>
      </c>
      <c r="G137" s="97">
        <v>0.07600000000000007</v>
      </c>
      <c r="H137" s="97">
        <v>0.0010000000000000009</v>
      </c>
      <c r="I137" s="97">
        <v>-126.22899999999936</v>
      </c>
      <c r="J137" s="97">
        <v>77.36499999999978</v>
      </c>
      <c r="K137" s="97">
        <v>-244.02900000000045</v>
      </c>
      <c r="L137" s="97">
        <v>19.65199999999959</v>
      </c>
      <c r="M137" s="97">
        <v>21.73399999999998</v>
      </c>
      <c r="N137" s="97">
        <v>-0.9509999999999081</v>
      </c>
    </row>
    <row r="138" spans="1:14" ht="14.25">
      <c r="A138" s="43">
        <v>2009</v>
      </c>
      <c r="B138" s="44" t="s">
        <v>58</v>
      </c>
      <c r="C138" s="171">
        <v>-480.5059999999994</v>
      </c>
      <c r="D138" s="97">
        <v>107.3819999999996</v>
      </c>
      <c r="E138" s="97">
        <v>-594.2019999999998</v>
      </c>
      <c r="F138" s="97">
        <v>6.6370000000000005</v>
      </c>
      <c r="G138" s="97">
        <v>-0.32600000000000007</v>
      </c>
      <c r="H138" s="97">
        <v>0.0030000000000000027</v>
      </c>
      <c r="I138" s="97">
        <v>-66.40499999999884</v>
      </c>
      <c r="J138" s="97">
        <v>-60.15899999999965</v>
      </c>
      <c r="K138" s="97">
        <v>-91.0049999999992</v>
      </c>
      <c r="L138" s="97">
        <v>10.387000000000171</v>
      </c>
      <c r="M138" s="97">
        <v>76.675</v>
      </c>
      <c r="N138" s="97">
        <v>-2.3029999999999973</v>
      </c>
    </row>
    <row r="139" spans="1:14" ht="14.25">
      <c r="A139" s="83">
        <v>2009</v>
      </c>
      <c r="B139" s="83" t="s">
        <v>59</v>
      </c>
      <c r="C139" s="171">
        <v>-290.6820000000007</v>
      </c>
      <c r="D139" s="97">
        <v>225.49099999999999</v>
      </c>
      <c r="E139" s="97">
        <v>-521.6779999999999</v>
      </c>
      <c r="F139" s="97">
        <v>6.525</v>
      </c>
      <c r="G139" s="97">
        <v>-1.0310000000000001</v>
      </c>
      <c r="H139" s="97">
        <v>0.01100000000000001</v>
      </c>
      <c r="I139" s="97">
        <v>-210.29099999999744</v>
      </c>
      <c r="J139" s="97">
        <v>213.89900000000125</v>
      </c>
      <c r="K139" s="97">
        <v>-511.15399999999863</v>
      </c>
      <c r="L139" s="97">
        <v>-6.471000000000004</v>
      </c>
      <c r="M139" s="97">
        <v>95.656</v>
      </c>
      <c r="N139" s="97">
        <v>-2.2210000000000036</v>
      </c>
    </row>
    <row r="140" spans="1:14" ht="14.25">
      <c r="A140" s="43">
        <v>2009</v>
      </c>
      <c r="B140" s="44" t="s">
        <v>60</v>
      </c>
      <c r="C140" s="171">
        <v>-44.46299999999974</v>
      </c>
      <c r="D140" s="97">
        <v>-112.3179999999993</v>
      </c>
      <c r="E140" s="97">
        <v>68.17500000000018</v>
      </c>
      <c r="F140" s="97">
        <v>-0.34900000000000375</v>
      </c>
      <c r="G140" s="97">
        <v>0.02300000000000013</v>
      </c>
      <c r="H140" s="97">
        <v>0.006000000000000005</v>
      </c>
      <c r="I140" s="97">
        <v>-83.57400000000052</v>
      </c>
      <c r="J140" s="97">
        <v>-11.192000000000917</v>
      </c>
      <c r="K140" s="97">
        <v>-155.58899999999994</v>
      </c>
      <c r="L140" s="97">
        <v>30.427999999999884</v>
      </c>
      <c r="M140" s="97">
        <v>54.70400000000001</v>
      </c>
      <c r="N140" s="97">
        <v>-1.9250000000000682</v>
      </c>
    </row>
    <row r="141" spans="1:14" ht="14.25">
      <c r="A141" s="43">
        <v>2009</v>
      </c>
      <c r="B141" s="44" t="s">
        <v>61</v>
      </c>
      <c r="C141" s="171">
        <v>247.41500000000087</v>
      </c>
      <c r="D141" s="97">
        <v>-302.0639999999994</v>
      </c>
      <c r="E141" s="97">
        <v>548.3539999999998</v>
      </c>
      <c r="F141" s="97">
        <v>0.8160000000000025</v>
      </c>
      <c r="G141" s="97">
        <v>0.29800000000000004</v>
      </c>
      <c r="H141" s="97">
        <v>0.01100000000000001</v>
      </c>
      <c r="I141" s="97">
        <v>-218.54000000000087</v>
      </c>
      <c r="J141" s="97">
        <v>-21.40099999999984</v>
      </c>
      <c r="K141" s="97">
        <v>-382.3240000000005</v>
      </c>
      <c r="L141" s="97">
        <v>111.29399999999987</v>
      </c>
      <c r="M141" s="97">
        <v>79.29900000000004</v>
      </c>
      <c r="N141" s="97">
        <v>-5.4080000000000155</v>
      </c>
    </row>
    <row r="142" spans="1:14" ht="14.25">
      <c r="A142" s="43">
        <v>2009</v>
      </c>
      <c r="B142" s="44" t="s">
        <v>62</v>
      </c>
      <c r="C142" s="171">
        <v>256.40400000000045</v>
      </c>
      <c r="D142" s="97">
        <v>-63.4320000000007</v>
      </c>
      <c r="E142" s="97">
        <v>315.34299999999985</v>
      </c>
      <c r="F142" s="97">
        <v>3.27</v>
      </c>
      <c r="G142" s="97">
        <v>1.213</v>
      </c>
      <c r="H142" s="97">
        <v>0.009999999999999953</v>
      </c>
      <c r="I142" s="97">
        <v>-313.59</v>
      </c>
      <c r="J142" s="97">
        <v>-59.52599999999984</v>
      </c>
      <c r="K142" s="97">
        <v>-518.5470000000005</v>
      </c>
      <c r="L142" s="97">
        <v>231.735</v>
      </c>
      <c r="M142" s="97">
        <v>38.322</v>
      </c>
      <c r="N142" s="97">
        <v>-5.573999999999955</v>
      </c>
    </row>
    <row r="143" spans="1:14" ht="14.25">
      <c r="A143" s="43">
        <v>2009</v>
      </c>
      <c r="B143" s="44" t="s">
        <v>63</v>
      </c>
      <c r="C143" s="171">
        <v>211.9410000000007</v>
      </c>
      <c r="D143" s="97">
        <v>-175.75</v>
      </c>
      <c r="E143" s="97">
        <v>383.51800000000003</v>
      </c>
      <c r="F143" s="97">
        <v>2.9209999999999994</v>
      </c>
      <c r="G143" s="97">
        <v>1.2360000000000002</v>
      </c>
      <c r="H143" s="97">
        <v>0.01599999999999996</v>
      </c>
      <c r="I143" s="97">
        <v>-397.16400000000067</v>
      </c>
      <c r="J143" s="97">
        <v>-70.71800000000076</v>
      </c>
      <c r="K143" s="97">
        <v>-674.1360000000004</v>
      </c>
      <c r="L143" s="97">
        <v>262.163</v>
      </c>
      <c r="M143" s="97">
        <v>93.02600000000001</v>
      </c>
      <c r="N143" s="97">
        <v>-7.499000000000024</v>
      </c>
    </row>
    <row r="144" spans="1:14" ht="14.25">
      <c r="A144" s="84">
        <v>2009</v>
      </c>
      <c r="B144" s="88" t="s">
        <v>64</v>
      </c>
      <c r="C144" s="171">
        <v>146.6929999999993</v>
      </c>
      <c r="D144" s="97">
        <v>-158.56</v>
      </c>
      <c r="E144" s="97">
        <v>307.2389999999996</v>
      </c>
      <c r="F144" s="97">
        <v>-4.779999999999994</v>
      </c>
      <c r="G144" s="97">
        <v>2.7790000000000004</v>
      </c>
      <c r="H144" s="97">
        <v>0.015</v>
      </c>
      <c r="I144" s="97">
        <v>-385.4340000000011</v>
      </c>
      <c r="J144" s="97">
        <v>-16.141999999999825</v>
      </c>
      <c r="K144" s="97">
        <v>-813.3390000000018</v>
      </c>
      <c r="L144" s="97">
        <v>399.1880000000001</v>
      </c>
      <c r="M144" s="97">
        <v>50.591999999999985</v>
      </c>
      <c r="N144" s="97">
        <v>-5.732999999999947</v>
      </c>
    </row>
    <row r="145" spans="1:14" ht="14.25" hidden="1" outlineLevel="1">
      <c r="A145" s="83">
        <v>2009</v>
      </c>
      <c r="B145" s="83" t="s">
        <v>65</v>
      </c>
      <c r="C145" s="171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</row>
    <row r="146" spans="1:14" ht="14.25" hidden="1" outlineLevel="1">
      <c r="A146" s="83">
        <v>2009</v>
      </c>
      <c r="B146" s="83" t="s">
        <v>66</v>
      </c>
      <c r="C146" s="171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</row>
    <row r="147" spans="1:14" ht="14.25" hidden="1" outlineLevel="1">
      <c r="A147" s="83">
        <v>2009</v>
      </c>
      <c r="B147" s="83" t="s">
        <v>67</v>
      </c>
      <c r="C147" s="171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</row>
    <row r="148" spans="1:14" ht="14.25" hidden="1" outlineLevel="1">
      <c r="A148" s="83">
        <v>2009</v>
      </c>
      <c r="B148" s="83"/>
      <c r="C148" s="171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97"/>
    </row>
    <row r="149" spans="1:14" ht="14.25" customHeight="1" collapsed="1">
      <c r="A149" s="83"/>
      <c r="B149" s="258"/>
      <c r="C149" s="553" t="s">
        <v>69</v>
      </c>
      <c r="D149" s="553"/>
      <c r="E149" s="553"/>
      <c r="F149" s="553"/>
      <c r="G149" s="553"/>
      <c r="H149" s="553"/>
      <c r="I149" s="553"/>
      <c r="J149" s="553"/>
      <c r="K149" s="553"/>
      <c r="L149" s="553"/>
      <c r="M149" s="553"/>
      <c r="N149" s="554"/>
    </row>
    <row r="150" spans="1:14" ht="14.25" hidden="1" outlineLevel="1">
      <c r="A150" s="83">
        <v>2007</v>
      </c>
      <c r="B150" s="83" t="s">
        <v>52</v>
      </c>
      <c r="C150" s="40">
        <v>15.405532214314931</v>
      </c>
      <c r="D150" s="36">
        <v>9.781153583844969</v>
      </c>
      <c r="E150" s="36">
        <v>24.29516840325232</v>
      </c>
      <c r="F150" s="36">
        <v>101.9690247476392</v>
      </c>
      <c r="G150" s="36">
        <v>14.402857934482086</v>
      </c>
      <c r="H150" s="36">
        <v>43.079237713139406</v>
      </c>
      <c r="I150" s="36">
        <v>15.672918784787711</v>
      </c>
      <c r="J150" s="36">
        <v>7.812751535866141</v>
      </c>
      <c r="K150" s="36">
        <v>35.10970670454614</v>
      </c>
      <c r="L150" s="36">
        <v>16.49374567830344</v>
      </c>
      <c r="M150" s="36">
        <v>-22.505035700042242</v>
      </c>
      <c r="N150" s="36">
        <v>-12.946967316926745</v>
      </c>
    </row>
    <row r="151" spans="1:14" ht="14.25" hidden="1" outlineLevel="1">
      <c r="A151" s="83"/>
      <c r="B151" s="83" t="s">
        <v>53</v>
      </c>
      <c r="C151" s="40">
        <v>16.642157120851778</v>
      </c>
      <c r="D151" s="36">
        <v>10.974548589813466</v>
      </c>
      <c r="E151" s="36">
        <v>25.805236655423116</v>
      </c>
      <c r="F151" s="36">
        <v>65.2378196739638</v>
      </c>
      <c r="G151" s="36">
        <v>4.6619760712732585</v>
      </c>
      <c r="H151" s="36">
        <v>19.622641509433976</v>
      </c>
      <c r="I151" s="36">
        <v>15.514248652252121</v>
      </c>
      <c r="J151" s="36">
        <v>7.235341021503899</v>
      </c>
      <c r="K151" s="36">
        <v>35.75795398243966</v>
      </c>
      <c r="L151" s="36">
        <v>15.534060737165206</v>
      </c>
      <c r="M151" s="36">
        <v>-23.32001921791354</v>
      </c>
      <c r="N151" s="36">
        <v>-12.53620676336979</v>
      </c>
    </row>
    <row r="152" spans="1:14" ht="14.25" hidden="1" outlineLevel="1">
      <c r="A152" s="83"/>
      <c r="B152" s="83" t="s">
        <v>54</v>
      </c>
      <c r="C152" s="40">
        <v>18.67269461975505</v>
      </c>
      <c r="D152" s="36">
        <v>16.30111272627444</v>
      </c>
      <c r="E152" s="36">
        <v>22.12203627829213</v>
      </c>
      <c r="F152" s="36">
        <v>30.36983075982468</v>
      </c>
      <c r="G152" s="36">
        <v>17.662804003840733</v>
      </c>
      <c r="H152" s="36">
        <v>2.9918780043096262</v>
      </c>
      <c r="I152" s="36">
        <v>14.617487156586662</v>
      </c>
      <c r="J152" s="36">
        <v>8.302501180619686</v>
      </c>
      <c r="K152" s="36">
        <v>31.708730685859308</v>
      </c>
      <c r="L152" s="36">
        <v>14.42026044945493</v>
      </c>
      <c r="M152" s="36">
        <v>-24.180318245079903</v>
      </c>
      <c r="N152" s="36">
        <v>-12.391920585569537</v>
      </c>
    </row>
    <row r="153" spans="1:14" ht="14.25" hidden="1" outlineLevel="1">
      <c r="A153" s="83">
        <v>2007</v>
      </c>
      <c r="B153" s="83" t="s">
        <v>55</v>
      </c>
      <c r="C153" s="40">
        <v>18.67269461975505</v>
      </c>
      <c r="D153" s="36">
        <v>16.30111272627444</v>
      </c>
      <c r="E153" s="36">
        <v>22.12203627829213</v>
      </c>
      <c r="F153" s="36">
        <v>30.36983075982468</v>
      </c>
      <c r="G153" s="36">
        <v>17.662804003840733</v>
      </c>
      <c r="H153" s="36">
        <v>2.9918780043096262</v>
      </c>
      <c r="I153" s="36">
        <v>14.617487156586662</v>
      </c>
      <c r="J153" s="36">
        <v>8.302501180619686</v>
      </c>
      <c r="K153" s="36">
        <v>31.708730685859308</v>
      </c>
      <c r="L153" s="36">
        <v>14.42026044945493</v>
      </c>
      <c r="M153" s="36">
        <v>-24.180318245079903</v>
      </c>
      <c r="N153" s="36">
        <v>-12.391920585569537</v>
      </c>
    </row>
    <row r="154" spans="1:14" ht="14.25" hidden="1" outlineLevel="1">
      <c r="A154" s="83"/>
      <c r="B154" s="83" t="s">
        <v>56</v>
      </c>
      <c r="C154" s="40">
        <v>19.942746234450382</v>
      </c>
      <c r="D154" s="36">
        <v>18.634336337713208</v>
      </c>
      <c r="E154" s="36">
        <v>21.628745773888667</v>
      </c>
      <c r="F154" s="36">
        <v>-11.177286830165755</v>
      </c>
      <c r="G154" s="36">
        <v>6.92031999599692</v>
      </c>
      <c r="H154" s="36">
        <v>-0.6048554146988181</v>
      </c>
      <c r="I154" s="36">
        <v>14.487779585614163</v>
      </c>
      <c r="J154" s="36">
        <v>8.015494946183566</v>
      </c>
      <c r="K154" s="36">
        <v>32.325265291399575</v>
      </c>
      <c r="L154" s="36">
        <v>11.589112144337463</v>
      </c>
      <c r="M154" s="36">
        <v>-24.860665148629252</v>
      </c>
      <c r="N154" s="36">
        <v>-11.107119802184215</v>
      </c>
    </row>
    <row r="155" spans="1:14" ht="14.25" hidden="1" outlineLevel="1">
      <c r="A155" s="83"/>
      <c r="B155" s="83" t="s">
        <v>57</v>
      </c>
      <c r="C155" s="40">
        <v>26.09326480854166</v>
      </c>
      <c r="D155" s="36">
        <v>13.639998973901996</v>
      </c>
      <c r="E155" s="36">
        <v>47.5929053443638</v>
      </c>
      <c r="F155" s="36">
        <v>-10.17152890674248</v>
      </c>
      <c r="G155" s="36">
        <v>7.928891685676092</v>
      </c>
      <c r="H155" s="36">
        <v>44.10208262205529</v>
      </c>
      <c r="I155" s="36">
        <v>14.424291163703671</v>
      </c>
      <c r="J155" s="36">
        <v>5.825071057670613</v>
      </c>
      <c r="K155" s="36">
        <v>34.77544460993133</v>
      </c>
      <c r="L155" s="36">
        <v>12.25521531178606</v>
      </c>
      <c r="M155" s="36">
        <v>-24.81067332222223</v>
      </c>
      <c r="N155" s="36">
        <v>-10.452749265735605</v>
      </c>
    </row>
    <row r="156" spans="1:14" ht="14.25" hidden="1" outlineLevel="1">
      <c r="A156" s="83"/>
      <c r="B156" s="83" t="s">
        <v>58</v>
      </c>
      <c r="C156" s="40">
        <v>29.294997351706087</v>
      </c>
      <c r="D156" s="36">
        <v>14.423143917666039</v>
      </c>
      <c r="E156" s="36">
        <v>57.37898268540479</v>
      </c>
      <c r="F156" s="36">
        <v>-1.3879185252861674</v>
      </c>
      <c r="G156" s="36">
        <v>-2.720091624138931</v>
      </c>
      <c r="H156" s="36">
        <v>43.562759908342514</v>
      </c>
      <c r="I156" s="36">
        <v>13.174058254898185</v>
      </c>
      <c r="J156" s="36">
        <v>5.635585664561276</v>
      </c>
      <c r="K156" s="36">
        <v>30.658101800951016</v>
      </c>
      <c r="L156" s="36">
        <v>12.166273826943083</v>
      </c>
      <c r="M156" s="36">
        <v>-24.291149581877136</v>
      </c>
      <c r="N156" s="36">
        <v>-9.56418203321148</v>
      </c>
    </row>
    <row r="157" spans="1:14" ht="14.25" hidden="1" outlineLevel="1">
      <c r="A157" s="83">
        <v>2007</v>
      </c>
      <c r="B157" s="83" t="s">
        <v>59</v>
      </c>
      <c r="C157" s="40">
        <v>29.294997351706087</v>
      </c>
      <c r="D157" s="36">
        <v>14.423143917666039</v>
      </c>
      <c r="E157" s="36">
        <v>57.37898268540479</v>
      </c>
      <c r="F157" s="36">
        <v>-1.3879185252861674</v>
      </c>
      <c r="G157" s="36">
        <v>-2.720091624138931</v>
      </c>
      <c r="H157" s="36">
        <v>43.562759908342514</v>
      </c>
      <c r="I157" s="36">
        <v>13.174058254898185</v>
      </c>
      <c r="J157" s="36">
        <v>5.635585664561276</v>
      </c>
      <c r="K157" s="36">
        <v>30.658101800951016</v>
      </c>
      <c r="L157" s="36">
        <v>12.166273826943083</v>
      </c>
      <c r="M157" s="36">
        <v>-24.291149581877136</v>
      </c>
      <c r="N157" s="36">
        <v>-9.56418203321148</v>
      </c>
    </row>
    <row r="158" spans="1:14" ht="14.25" hidden="1" outlineLevel="1">
      <c r="A158" s="83"/>
      <c r="B158" s="83" t="s">
        <v>60</v>
      </c>
      <c r="C158" s="40">
        <v>18.298196400753454</v>
      </c>
      <c r="D158" s="36">
        <v>11.96832541853044</v>
      </c>
      <c r="E158" s="36">
        <v>30.09812040261528</v>
      </c>
      <c r="F158" s="36">
        <v>-40.44329679864239</v>
      </c>
      <c r="G158" s="36">
        <v>-6.46924778638396</v>
      </c>
      <c r="H158" s="36">
        <v>-9.03921235783399</v>
      </c>
      <c r="I158" s="36">
        <v>12.982182699505557</v>
      </c>
      <c r="J158" s="36">
        <v>7.945613437254167</v>
      </c>
      <c r="K158" s="36">
        <v>26.97442837802153</v>
      </c>
      <c r="L158" s="36">
        <v>10.679406280039132</v>
      </c>
      <c r="M158" s="36">
        <v>-23.75861945103111</v>
      </c>
      <c r="N158" s="36">
        <v>-8.65942097037049</v>
      </c>
    </row>
    <row r="159" spans="1:14" ht="14.25" hidden="1" outlineLevel="1">
      <c r="A159" s="83"/>
      <c r="B159" s="83" t="s">
        <v>61</v>
      </c>
      <c r="C159" s="40">
        <v>18.34598413011996</v>
      </c>
      <c r="D159" s="36">
        <v>17.68178736955474</v>
      </c>
      <c r="E159" s="36">
        <v>19.60244996790992</v>
      </c>
      <c r="F159" s="36">
        <v>-32.93103269276688</v>
      </c>
      <c r="G159" s="36">
        <v>-5.83649968777452</v>
      </c>
      <c r="H159" s="36">
        <v>-5.104800540906012</v>
      </c>
      <c r="I159" s="36">
        <v>12.282366860890434</v>
      </c>
      <c r="J159" s="36">
        <v>8.80466433504094</v>
      </c>
      <c r="K159" s="36">
        <v>22.552041691780488</v>
      </c>
      <c r="L159" s="36">
        <v>11.504758064083802</v>
      </c>
      <c r="M159" s="36">
        <v>-22.876696899277476</v>
      </c>
      <c r="N159" s="36">
        <v>-7.620991520020397</v>
      </c>
    </row>
    <row r="160" spans="1:14" ht="14.25" hidden="1" outlineLevel="1">
      <c r="A160" s="83"/>
      <c r="B160" s="83" t="s">
        <v>62</v>
      </c>
      <c r="C160" s="40">
        <v>22.59666103510321</v>
      </c>
      <c r="D160" s="36">
        <v>16.15703014737919</v>
      </c>
      <c r="E160" s="36">
        <v>32.734904548534104</v>
      </c>
      <c r="F160" s="36">
        <v>-35.131639274586774</v>
      </c>
      <c r="G160" s="36">
        <v>-9.788366732993481</v>
      </c>
      <c r="H160" s="36">
        <v>65.11861849274877</v>
      </c>
      <c r="I160" s="36">
        <v>11.921907168192433</v>
      </c>
      <c r="J160" s="36">
        <v>10.618547303995868</v>
      </c>
      <c r="K160" s="36">
        <v>18.746708131261357</v>
      </c>
      <c r="L160" s="36">
        <v>11.568383523479369</v>
      </c>
      <c r="M160" s="36">
        <v>-21.661854656718518</v>
      </c>
      <c r="N160" s="36">
        <v>-6.623510902441453</v>
      </c>
    </row>
    <row r="161" spans="1:14" ht="14.25" hidden="1" outlineLevel="1">
      <c r="A161" s="83">
        <v>2007</v>
      </c>
      <c r="B161" s="83" t="s">
        <v>63</v>
      </c>
      <c r="C161" s="40">
        <v>22.59666103510321</v>
      </c>
      <c r="D161" s="36">
        <v>16.15703014737919</v>
      </c>
      <c r="E161" s="36">
        <v>32.734904548534104</v>
      </c>
      <c r="F161" s="36">
        <v>-35.131639274586774</v>
      </c>
      <c r="G161" s="36">
        <v>-9.788366732993481</v>
      </c>
      <c r="H161" s="36">
        <v>65.11861849274877</v>
      </c>
      <c r="I161" s="36">
        <v>11.921907168192433</v>
      </c>
      <c r="J161" s="36">
        <v>10.618547303995868</v>
      </c>
      <c r="K161" s="36">
        <v>18.746708131261357</v>
      </c>
      <c r="L161" s="36">
        <v>11.568383523479369</v>
      </c>
      <c r="M161" s="36">
        <v>-21.661854656718518</v>
      </c>
      <c r="N161" s="36">
        <v>-6.623510902441453</v>
      </c>
    </row>
    <row r="162" spans="1:14" ht="14.25" hidden="1" outlineLevel="1">
      <c r="A162" s="83"/>
      <c r="B162" s="83" t="s">
        <v>64</v>
      </c>
      <c r="C162" s="40">
        <v>16.196129107275368</v>
      </c>
      <c r="D162" s="36">
        <v>8.120229592127288</v>
      </c>
      <c r="E162" s="36">
        <v>27.56144315781131</v>
      </c>
      <c r="F162" s="36">
        <v>-29.84684865408957</v>
      </c>
      <c r="G162" s="36">
        <v>-18.11296013986761</v>
      </c>
      <c r="H162" s="36">
        <v>243.26000661594446</v>
      </c>
      <c r="I162" s="36">
        <v>11.910091712900112</v>
      </c>
      <c r="J162" s="36">
        <v>11.511713680943572</v>
      </c>
      <c r="K162" s="36">
        <v>17.40434472634351</v>
      </c>
      <c r="L162" s="36">
        <v>11.07544485238438</v>
      </c>
      <c r="M162" s="36">
        <v>-20.074301725365558</v>
      </c>
      <c r="N162" s="36">
        <v>-5.80448712524047</v>
      </c>
    </row>
    <row r="163" spans="1:14" ht="14.25" hidden="1" outlineLevel="1">
      <c r="A163" s="83"/>
      <c r="B163" s="83" t="s">
        <v>65</v>
      </c>
      <c r="C163" s="40">
        <v>6.933475512783531</v>
      </c>
      <c r="D163" s="36">
        <v>5.652191659391036</v>
      </c>
      <c r="E163" s="36">
        <v>8.962541793585714</v>
      </c>
      <c r="F163" s="36">
        <v>13.096348837329202</v>
      </c>
      <c r="G163" s="36">
        <v>-7.564812009291899</v>
      </c>
      <c r="H163" s="36">
        <v>77.86309426564287</v>
      </c>
      <c r="I163" s="36">
        <v>12.653092030401865</v>
      </c>
      <c r="J163" s="36">
        <v>12.556239136975151</v>
      </c>
      <c r="K163" s="36">
        <v>17.644071524225737</v>
      </c>
      <c r="L163" s="36">
        <v>11.669138528114615</v>
      </c>
      <c r="M163" s="36">
        <v>-18.55208066433441</v>
      </c>
      <c r="N163" s="36">
        <v>-4.752555554699512</v>
      </c>
    </row>
    <row r="164" spans="1:14" ht="14.25" hidden="1" outlineLevel="1">
      <c r="A164" s="83"/>
      <c r="B164" s="83" t="s">
        <v>66</v>
      </c>
      <c r="C164" s="40">
        <v>10.961758993055511</v>
      </c>
      <c r="D164" s="36">
        <v>16.255254400863436</v>
      </c>
      <c r="E164" s="36">
        <v>2.6160346494121143</v>
      </c>
      <c r="F164" s="36">
        <v>18.85110943569734</v>
      </c>
      <c r="G164" s="36">
        <v>-7.144384304635025</v>
      </c>
      <c r="H164" s="36">
        <v>69.92665036674816</v>
      </c>
      <c r="I164" s="36">
        <v>13.125703176923722</v>
      </c>
      <c r="J164" s="36">
        <v>16.184366255327888</v>
      </c>
      <c r="K164" s="36">
        <v>15.233094725926605</v>
      </c>
      <c r="L164" s="36">
        <v>9.987064214042846</v>
      </c>
      <c r="M164" s="36">
        <v>-16.635922162217582</v>
      </c>
      <c r="N164" s="36">
        <v>-3.5721420536972204</v>
      </c>
    </row>
    <row r="165" spans="1:14" ht="14.25" hidden="1" outlineLevel="1">
      <c r="A165" s="83">
        <v>2007</v>
      </c>
      <c r="B165" s="83" t="s">
        <v>67</v>
      </c>
      <c r="C165" s="40">
        <v>10.961758993055511</v>
      </c>
      <c r="D165" s="36">
        <v>16.255254400863436</v>
      </c>
      <c r="E165" s="36">
        <v>2.6160346494121143</v>
      </c>
      <c r="F165" s="36">
        <v>18.85110943569734</v>
      </c>
      <c r="G165" s="36">
        <v>-7.144384304635025</v>
      </c>
      <c r="H165" s="36">
        <v>69.92665036674816</v>
      </c>
      <c r="I165" s="36">
        <v>13.125703176923722</v>
      </c>
      <c r="J165" s="36">
        <v>16.184366255327888</v>
      </c>
      <c r="K165" s="36">
        <v>15.233094725926605</v>
      </c>
      <c r="L165" s="36">
        <v>9.987064214042846</v>
      </c>
      <c r="M165" s="36">
        <v>-16.635922162217582</v>
      </c>
      <c r="N165" s="36">
        <v>-3.5721420536972204</v>
      </c>
    </row>
    <row r="166" spans="1:14" ht="14.25" collapsed="1">
      <c r="A166" s="164">
        <v>2007</v>
      </c>
      <c r="B166" s="98"/>
      <c r="C166" s="41">
        <v>10.961758993055511</v>
      </c>
      <c r="D166" s="37">
        <v>16.255254400863436</v>
      </c>
      <c r="E166" s="37">
        <v>2.6160346494121143</v>
      </c>
      <c r="F166" s="37">
        <v>18.85110943569734</v>
      </c>
      <c r="G166" s="37">
        <v>-7.144384304635025</v>
      </c>
      <c r="H166" s="37">
        <v>69.92665036674816</v>
      </c>
      <c r="I166" s="37">
        <v>13.125703176923722</v>
      </c>
      <c r="J166" s="37">
        <v>16.184366255327888</v>
      </c>
      <c r="K166" s="37">
        <v>15.233094725926605</v>
      </c>
      <c r="L166" s="37">
        <v>9.987064214042846</v>
      </c>
      <c r="M166" s="37">
        <v>-16.635922162217582</v>
      </c>
      <c r="N166" s="37">
        <v>-3.5721420536972204</v>
      </c>
    </row>
    <row r="167" spans="1:14" ht="14.25" hidden="1" outlineLevel="1">
      <c r="A167" s="83">
        <v>2008</v>
      </c>
      <c r="B167" s="83" t="s">
        <v>52</v>
      </c>
      <c r="C167" s="40">
        <v>7.615309209222303</v>
      </c>
      <c r="D167" s="36">
        <v>10.728648067596325</v>
      </c>
      <c r="E167" s="36">
        <v>3.126104128877344</v>
      </c>
      <c r="F167" s="36">
        <v>13.974106412601145</v>
      </c>
      <c r="G167" s="36">
        <v>-4.378945198773593</v>
      </c>
      <c r="H167" s="36">
        <v>1.941815632667371</v>
      </c>
      <c r="I167" s="36">
        <v>13.867665746324633</v>
      </c>
      <c r="J167" s="36">
        <v>16.309611196888923</v>
      </c>
      <c r="K167" s="36">
        <v>17.02624043489051</v>
      </c>
      <c r="L167" s="36">
        <v>8.476785958002608</v>
      </c>
      <c r="M167" s="36">
        <v>-14.50457825595781</v>
      </c>
      <c r="N167" s="36">
        <v>-1.643073764467161</v>
      </c>
    </row>
    <row r="168" spans="1:14" ht="14.25" hidden="1" outlineLevel="1">
      <c r="A168" s="83"/>
      <c r="B168" s="83" t="s">
        <v>53</v>
      </c>
      <c r="C168" s="40">
        <v>6.328971248661205</v>
      </c>
      <c r="D168" s="36">
        <v>8.356702318182045</v>
      </c>
      <c r="E168" s="36">
        <v>3.3605235063872954</v>
      </c>
      <c r="F168" s="36">
        <v>37.41510811838003</v>
      </c>
      <c r="G168" s="36">
        <v>-53.681922781897214</v>
      </c>
      <c r="H168" s="36">
        <v>-1.0024535576586118</v>
      </c>
      <c r="I168" s="36">
        <v>13.617538520439226</v>
      </c>
      <c r="J168" s="36">
        <v>15.574358208224169</v>
      </c>
      <c r="K168" s="36">
        <v>17.578723297572324</v>
      </c>
      <c r="L168" s="36">
        <v>6.835318374688029</v>
      </c>
      <c r="M168" s="36">
        <v>-13.199163852864785</v>
      </c>
      <c r="N168" s="36">
        <v>-1.4995508124018215</v>
      </c>
    </row>
    <row r="169" spans="1:14" ht="14.25" hidden="1" outlineLevel="1">
      <c r="A169" s="83"/>
      <c r="B169" s="83" t="s">
        <v>54</v>
      </c>
      <c r="C169" s="40">
        <v>0.5810229137992167</v>
      </c>
      <c r="D169" s="36">
        <v>6.023887467712711</v>
      </c>
      <c r="E169" s="36">
        <v>-7.127126616644688</v>
      </c>
      <c r="F169" s="36">
        <v>39.214042818142616</v>
      </c>
      <c r="G169" s="36">
        <v>-51.25956481155434</v>
      </c>
      <c r="H169" s="36">
        <v>10.839301520881946</v>
      </c>
      <c r="I169" s="36">
        <v>13.474396523328053</v>
      </c>
      <c r="J169" s="36">
        <v>13.949626437734835</v>
      </c>
      <c r="K169" s="36">
        <v>18.93539305684331</v>
      </c>
      <c r="L169" s="36">
        <v>6.454031961123036</v>
      </c>
      <c r="M169" s="36">
        <v>-12.731181581754583</v>
      </c>
      <c r="N169" s="36">
        <v>-1.4937615862383211</v>
      </c>
    </row>
    <row r="170" spans="1:14" ht="14.25" collapsed="1">
      <c r="A170" s="83">
        <v>2008</v>
      </c>
      <c r="B170" s="83" t="s">
        <v>55</v>
      </c>
      <c r="C170" s="40">
        <v>0.5810229137992167</v>
      </c>
      <c r="D170" s="36">
        <v>6.023887467712711</v>
      </c>
      <c r="E170" s="36">
        <v>-7.127126616644688</v>
      </c>
      <c r="F170" s="36">
        <v>39.214042818142616</v>
      </c>
      <c r="G170" s="36">
        <v>-51.25956481155434</v>
      </c>
      <c r="H170" s="36">
        <v>10.839301520881946</v>
      </c>
      <c r="I170" s="36">
        <v>13.474396523328053</v>
      </c>
      <c r="J170" s="36">
        <v>13.949626437734835</v>
      </c>
      <c r="K170" s="36">
        <v>18.93539305684331</v>
      </c>
      <c r="L170" s="36">
        <v>6.454031961123036</v>
      </c>
      <c r="M170" s="36">
        <v>-12.731181581754583</v>
      </c>
      <c r="N170" s="36">
        <v>-1.4937615862383211</v>
      </c>
    </row>
    <row r="171" spans="1:14" ht="14.25" hidden="1" outlineLevel="1">
      <c r="A171" s="83"/>
      <c r="B171" s="83" t="s">
        <v>56</v>
      </c>
      <c r="C171" s="40">
        <v>-0.3441518694361889</v>
      </c>
      <c r="D171" s="36">
        <v>2.987606402880047</v>
      </c>
      <c r="E171" s="36">
        <v>-4.402938661401862</v>
      </c>
      <c r="F171" s="36">
        <v>97.67626236030662</v>
      </c>
      <c r="G171" s="36">
        <v>-49.4123703500038</v>
      </c>
      <c r="H171" s="36">
        <v>10.020006668889621</v>
      </c>
      <c r="I171" s="36">
        <v>14.247559352377365</v>
      </c>
      <c r="J171" s="36">
        <v>15.303414329036386</v>
      </c>
      <c r="K171" s="36">
        <v>19.102628687670204</v>
      </c>
      <c r="L171" s="36">
        <v>7.171555718603301</v>
      </c>
      <c r="M171" s="36">
        <v>-11.169087023914358</v>
      </c>
      <c r="N171" s="36">
        <v>-2.553462679223415</v>
      </c>
    </row>
    <row r="172" spans="1:14" ht="14.25" hidden="1" outlineLevel="1">
      <c r="A172" s="83"/>
      <c r="B172" s="83" t="s">
        <v>57</v>
      </c>
      <c r="C172" s="40">
        <v>1.9975626549579033</v>
      </c>
      <c r="D172" s="36">
        <v>5.672526119458496</v>
      </c>
      <c r="E172" s="36">
        <v>-2.9969197630943825</v>
      </c>
      <c r="F172" s="36">
        <v>86.54474478228508</v>
      </c>
      <c r="G172" s="36">
        <v>-49.214847538584884</v>
      </c>
      <c r="H172" s="36">
        <v>-21.269916484037182</v>
      </c>
      <c r="I172" s="36">
        <v>13.402111929350838</v>
      </c>
      <c r="J172" s="36">
        <v>16.03909176735519</v>
      </c>
      <c r="K172" s="36">
        <v>16.22323177036715</v>
      </c>
      <c r="L172" s="36">
        <v>6.723107748969426</v>
      </c>
      <c r="M172" s="36">
        <v>-10.494374848305682</v>
      </c>
      <c r="N172" s="36">
        <v>-2.6904688634137983</v>
      </c>
    </row>
    <row r="173" spans="1:14" ht="14.25" hidden="1" outlineLevel="1">
      <c r="A173" s="83"/>
      <c r="B173" s="83" t="s">
        <v>58</v>
      </c>
      <c r="C173" s="40">
        <v>-6.315762399147772</v>
      </c>
      <c r="D173" s="36">
        <v>1.4334315668545798</v>
      </c>
      <c r="E173" s="36">
        <v>-17.246137632055053</v>
      </c>
      <c r="F173" s="36">
        <v>144.00354247564547</v>
      </c>
      <c r="G173" s="36">
        <v>-43.60204069854681</v>
      </c>
      <c r="H173" s="36">
        <v>-17.190825254197208</v>
      </c>
      <c r="I173" s="36">
        <v>13.57976439440607</v>
      </c>
      <c r="J173" s="36">
        <v>15.661186474241816</v>
      </c>
      <c r="K173" s="36">
        <v>18.128315938047194</v>
      </c>
      <c r="L173" s="36">
        <v>3.5784769814165145</v>
      </c>
      <c r="M173" s="36">
        <v>-10.516800216122874</v>
      </c>
      <c r="N173" s="36">
        <v>-2.668492020249573</v>
      </c>
    </row>
    <row r="174" spans="1:14" ht="14.25" collapsed="1">
      <c r="A174" s="83">
        <v>2008</v>
      </c>
      <c r="B174" s="83" t="s">
        <v>59</v>
      </c>
      <c r="C174" s="40">
        <v>-6.315762399147772</v>
      </c>
      <c r="D174" s="36">
        <v>1.4334315668545798</v>
      </c>
      <c r="E174" s="36">
        <v>-17.246137632055053</v>
      </c>
      <c r="F174" s="36">
        <v>144.00354247564547</v>
      </c>
      <c r="G174" s="36">
        <v>-43.60204069854681</v>
      </c>
      <c r="H174" s="36">
        <v>-17.190825254197208</v>
      </c>
      <c r="I174" s="36">
        <v>13.57976439440607</v>
      </c>
      <c r="J174" s="36">
        <v>15.661186474241816</v>
      </c>
      <c r="K174" s="36">
        <v>18.128315938047194</v>
      </c>
      <c r="L174" s="36">
        <v>3.5784769814165145</v>
      </c>
      <c r="M174" s="36">
        <v>-10.516800216122874</v>
      </c>
      <c r="N174" s="36">
        <v>-2.668492020249573</v>
      </c>
    </row>
    <row r="175" spans="1:14" ht="14.25" hidden="1" outlineLevel="1">
      <c r="A175" s="83"/>
      <c r="B175" s="83" t="s">
        <v>60</v>
      </c>
      <c r="C175" s="40">
        <v>1.004503973318279</v>
      </c>
      <c r="D175" s="36">
        <v>-1.9511363561990294</v>
      </c>
      <c r="E175" s="36">
        <v>5.155604956869553</v>
      </c>
      <c r="F175" s="36">
        <v>143.0721108912164</v>
      </c>
      <c r="G175" s="36">
        <v>-39.27667419513554</v>
      </c>
      <c r="H175" s="36">
        <v>19.511057198842963</v>
      </c>
      <c r="I175" s="36">
        <v>13.762386480803386</v>
      </c>
      <c r="J175" s="36">
        <v>13.125531220334665</v>
      </c>
      <c r="K175" s="36">
        <v>21.235347827325285</v>
      </c>
      <c r="L175" s="36">
        <v>3.3120809451590247</v>
      </c>
      <c r="M175" s="36">
        <v>-8.83854151772205</v>
      </c>
      <c r="N175" s="36">
        <v>-2.8354724786229184</v>
      </c>
    </row>
    <row r="176" spans="1:14" ht="14.25" hidden="1" outlineLevel="1">
      <c r="A176" s="83"/>
      <c r="B176" s="83" t="s">
        <v>61</v>
      </c>
      <c r="C176" s="40">
        <v>-1.8101470566057714</v>
      </c>
      <c r="D176" s="36">
        <v>-7.2067803384600495</v>
      </c>
      <c r="E176" s="36">
        <v>5.493969821534762</v>
      </c>
      <c r="F176" s="36">
        <v>80.43002097474513</v>
      </c>
      <c r="G176" s="36">
        <v>-53.841528181322595</v>
      </c>
      <c r="H176" s="36">
        <v>7.819736373352342</v>
      </c>
      <c r="I176" s="36">
        <v>14.105953794968997</v>
      </c>
      <c r="J176" s="36">
        <v>12.688264065404823</v>
      </c>
      <c r="K176" s="36">
        <v>22.86462125774591</v>
      </c>
      <c r="L176" s="36">
        <v>2.0970244716863533</v>
      </c>
      <c r="M176" s="36">
        <v>-8.85119053740145</v>
      </c>
      <c r="N176" s="36">
        <v>-2.7004094141512525</v>
      </c>
    </row>
    <row r="177" spans="1:14" ht="14.25" hidden="1" outlineLevel="1">
      <c r="A177" s="83"/>
      <c r="B177" s="83" t="s">
        <v>62</v>
      </c>
      <c r="C177" s="40">
        <v>-3.0828044036757944</v>
      </c>
      <c r="D177" s="36">
        <v>1.4008683276739617</v>
      </c>
      <c r="E177" s="36">
        <v>-9.264554973003499</v>
      </c>
      <c r="F177" s="36">
        <v>106.61215224485062</v>
      </c>
      <c r="G177" s="36">
        <v>-54.013048007589035</v>
      </c>
      <c r="H177" s="36">
        <v>-38.2850180230492</v>
      </c>
      <c r="I177" s="36">
        <v>14.52874856139836</v>
      </c>
      <c r="J177" s="36">
        <v>10.869099689605505</v>
      </c>
      <c r="K177" s="36">
        <v>24.008651587703426</v>
      </c>
      <c r="L177" s="36">
        <v>7.642236204368189</v>
      </c>
      <c r="M177" s="36">
        <v>-9.520093159645512</v>
      </c>
      <c r="N177" s="36">
        <v>-3.194535493693621</v>
      </c>
    </row>
    <row r="178" spans="1:14" ht="14.25" collapsed="1">
      <c r="A178" s="43">
        <v>2008</v>
      </c>
      <c r="B178" s="43" t="s">
        <v>63</v>
      </c>
      <c r="C178" s="40">
        <v>-3.0828044036757944</v>
      </c>
      <c r="D178" s="36">
        <v>1.4008683276739617</v>
      </c>
      <c r="E178" s="36">
        <v>-9.264554973003499</v>
      </c>
      <c r="F178" s="36">
        <v>106.61215224485062</v>
      </c>
      <c r="G178" s="36">
        <v>-54.013048007589035</v>
      </c>
      <c r="H178" s="36">
        <v>-38.2850180230492</v>
      </c>
      <c r="I178" s="36">
        <v>14.52874856139836</v>
      </c>
      <c r="J178" s="36">
        <v>10.869099689605505</v>
      </c>
      <c r="K178" s="36">
        <v>24.008651587703426</v>
      </c>
      <c r="L178" s="36">
        <v>7.642236204368189</v>
      </c>
      <c r="M178" s="36">
        <v>-9.520093159645512</v>
      </c>
      <c r="N178" s="36">
        <v>-3.194535493693621</v>
      </c>
    </row>
    <row r="179" spans="1:14" ht="14.25" hidden="1" outlineLevel="1">
      <c r="A179" s="83">
        <v>2008</v>
      </c>
      <c r="B179" s="83" t="s">
        <v>64</v>
      </c>
      <c r="C179" s="40">
        <v>-9.841639463716461</v>
      </c>
      <c r="D179" s="36">
        <v>3.1427902257856033</v>
      </c>
      <c r="E179" s="36">
        <v>-25.137324028483008</v>
      </c>
      <c r="F179" s="36">
        <v>74.68241677041897</v>
      </c>
      <c r="G179" s="36">
        <v>-56.76550040683482</v>
      </c>
      <c r="H179" s="36">
        <v>-71.08680463536271</v>
      </c>
      <c r="I179" s="36">
        <v>17.97627140592091</v>
      </c>
      <c r="J179" s="36">
        <v>12.880138548267524</v>
      </c>
      <c r="K179" s="36">
        <v>30.29478350189541</v>
      </c>
      <c r="L179" s="36">
        <v>8.273351995756713</v>
      </c>
      <c r="M179" s="36">
        <v>-9.260252226660697</v>
      </c>
      <c r="N179" s="36">
        <v>-3.352430332419331</v>
      </c>
    </row>
    <row r="180" spans="1:14" ht="14.25" hidden="1" outlineLevel="1">
      <c r="A180" s="83">
        <v>2008</v>
      </c>
      <c r="B180" s="83" t="s">
        <v>65</v>
      </c>
      <c r="C180" s="40">
        <v>-3.6159235332197284</v>
      </c>
      <c r="D180" s="36">
        <v>1.6664622716268553</v>
      </c>
      <c r="E180" s="36">
        <v>-11.755978287718577</v>
      </c>
      <c r="F180" s="36">
        <v>6.942754221000683</v>
      </c>
      <c r="G180" s="36">
        <v>-62.14905975041694</v>
      </c>
      <c r="H180" s="36">
        <v>-44.19491136217507</v>
      </c>
      <c r="I180" s="36">
        <v>20.664482154533403</v>
      </c>
      <c r="J180" s="36">
        <v>10.905608335574655</v>
      </c>
      <c r="K180" s="36">
        <v>39.484173823695954</v>
      </c>
      <c r="L180" s="36">
        <v>7.339476943649757</v>
      </c>
      <c r="M180" s="36">
        <v>-8.938909955707288</v>
      </c>
      <c r="N180" s="36">
        <v>-4.123262581670133</v>
      </c>
    </row>
    <row r="181" spans="1:14" ht="14.25" hidden="1" outlineLevel="1">
      <c r="A181" s="83">
        <v>2008</v>
      </c>
      <c r="B181" s="83" t="s">
        <v>66</v>
      </c>
      <c r="C181" s="40">
        <v>-2.277123566580599</v>
      </c>
      <c r="D181" s="36">
        <v>0.2679306186501549</v>
      </c>
      <c r="E181" s="36">
        <v>-6.762296271602793</v>
      </c>
      <c r="F181" s="36">
        <v>3.6196552871800947</v>
      </c>
      <c r="G181" s="36">
        <v>-58.50178142950629</v>
      </c>
      <c r="H181" s="36">
        <v>-44.278177458033575</v>
      </c>
      <c r="I181" s="36">
        <v>30.078884348989675</v>
      </c>
      <c r="J181" s="36">
        <v>18.25895484632889</v>
      </c>
      <c r="K181" s="36">
        <v>56.19528576532889</v>
      </c>
      <c r="L181" s="36">
        <v>5.164482353290879</v>
      </c>
      <c r="M181" s="36">
        <v>-5.39141740249903</v>
      </c>
      <c r="N181" s="36">
        <v>-0.2744267330583625</v>
      </c>
    </row>
    <row r="182" spans="1:14" ht="14.25" collapsed="1">
      <c r="A182" s="84">
        <v>2008</v>
      </c>
      <c r="B182" s="84" t="s">
        <v>67</v>
      </c>
      <c r="C182" s="41">
        <v>-2.277123566580599</v>
      </c>
      <c r="D182" s="37">
        <v>0.2679306186501549</v>
      </c>
      <c r="E182" s="37">
        <v>-6.762296271602793</v>
      </c>
      <c r="F182" s="37">
        <v>3.6196552871800947</v>
      </c>
      <c r="G182" s="37">
        <v>-58.50178142950629</v>
      </c>
      <c r="H182" s="37">
        <v>-44.278177458033575</v>
      </c>
      <c r="I182" s="37">
        <v>30.078884348989675</v>
      </c>
      <c r="J182" s="37">
        <v>18.25895484632889</v>
      </c>
      <c r="K182" s="37">
        <v>56.19528576532889</v>
      </c>
      <c r="L182" s="37">
        <v>5.164482353290879</v>
      </c>
      <c r="M182" s="37">
        <v>-5.39141740249903</v>
      </c>
      <c r="N182" s="37">
        <v>-0.2744267330583625</v>
      </c>
    </row>
    <row r="183" spans="1:14" ht="14.25">
      <c r="A183" s="384">
        <v>2008</v>
      </c>
      <c r="B183" s="384"/>
      <c r="C183" s="38">
        <v>-2.277123566580599</v>
      </c>
      <c r="D183" s="39">
        <v>0.2679306186501549</v>
      </c>
      <c r="E183" s="39">
        <v>-6.762296271602793</v>
      </c>
      <c r="F183" s="39">
        <v>3.6196552871800947</v>
      </c>
      <c r="G183" s="39">
        <v>-58.50178142950629</v>
      </c>
      <c r="H183" s="39">
        <v>-44.278177458033575</v>
      </c>
      <c r="I183" s="39">
        <v>30.078884348989675</v>
      </c>
      <c r="J183" s="39">
        <v>18.25895484632889</v>
      </c>
      <c r="K183" s="39">
        <v>56.19528576532889</v>
      </c>
      <c r="L183" s="39">
        <v>5.164482353290879</v>
      </c>
      <c r="M183" s="39">
        <v>-5.39141740249903</v>
      </c>
      <c r="N183" s="39">
        <v>-0.2744267330583625</v>
      </c>
    </row>
    <row r="184" spans="1:14" ht="14.25" hidden="1" outlineLevel="1">
      <c r="A184" s="43">
        <v>2009</v>
      </c>
      <c r="B184" s="43" t="s">
        <v>52</v>
      </c>
      <c r="C184" s="171">
        <v>-13.073724444763783</v>
      </c>
      <c r="D184" s="97">
        <v>-1.9014768827359916</v>
      </c>
      <c r="E184" s="97">
        <v>-30.583300129525853</v>
      </c>
      <c r="F184" s="97">
        <v>47.281995862337254</v>
      </c>
      <c r="G184" s="97">
        <v>-64.65734640318591</v>
      </c>
      <c r="H184" s="97">
        <v>-9.67586301746664</v>
      </c>
      <c r="I184" s="97">
        <v>28.04363712213629</v>
      </c>
      <c r="J184" s="97">
        <v>16.30671953821401</v>
      </c>
      <c r="K184" s="97">
        <v>51.93989775803581</v>
      </c>
      <c r="L184" s="97">
        <v>5.769400231342317</v>
      </c>
      <c r="M184" s="97">
        <v>-5.616550473477062</v>
      </c>
      <c r="N184" s="97">
        <v>-0.46115948351894076</v>
      </c>
    </row>
    <row r="185" spans="1:14" ht="14.25" hidden="1" outlineLevel="1">
      <c r="A185" s="83">
        <v>2009</v>
      </c>
      <c r="B185" s="83" t="s">
        <v>53</v>
      </c>
      <c r="C185" s="171">
        <v>-14.816215044287588</v>
      </c>
      <c r="D185" s="97">
        <v>-7.304634904998039</v>
      </c>
      <c r="E185" s="97">
        <v>-26.475112005358795</v>
      </c>
      <c r="F185" s="97">
        <v>31.570396521190133</v>
      </c>
      <c r="G185" s="97">
        <v>0.336847916091628</v>
      </c>
      <c r="H185" s="97">
        <v>-6.3495680498513</v>
      </c>
      <c r="I185" s="97">
        <v>27.86581630184439</v>
      </c>
      <c r="J185" s="97">
        <v>16.956888780318337</v>
      </c>
      <c r="K185" s="97">
        <v>49.97336401682114</v>
      </c>
      <c r="L185" s="97">
        <v>7.388700159583976</v>
      </c>
      <c r="M185" s="97">
        <v>-5.2326912480045</v>
      </c>
      <c r="N185" s="97">
        <v>0.7226435403159428</v>
      </c>
    </row>
    <row r="186" spans="1:14" ht="14.25" hidden="1" outlineLevel="1">
      <c r="A186" s="83">
        <v>2009</v>
      </c>
      <c r="B186" s="83" t="s">
        <v>54</v>
      </c>
      <c r="C186" s="171">
        <v>-14.472017160805208</v>
      </c>
      <c r="D186" s="97">
        <v>-8.300249284148506</v>
      </c>
      <c r="E186" s="97">
        <v>-24.649947185805814</v>
      </c>
      <c r="F186" s="97">
        <v>33.29190390999946</v>
      </c>
      <c r="G186" s="97">
        <v>10.482498107841565</v>
      </c>
      <c r="H186" s="97">
        <v>-3.3273413677943893</v>
      </c>
      <c r="I186" s="97">
        <v>26.496716968725863</v>
      </c>
      <c r="J186" s="97">
        <v>17.32616529127398</v>
      </c>
      <c r="K186" s="97">
        <v>45.38262556646663</v>
      </c>
      <c r="L186" s="97">
        <v>8.831473245379712</v>
      </c>
      <c r="M186" s="97">
        <v>-5.571829893592607</v>
      </c>
      <c r="N186" s="97">
        <v>1.8266624118350876</v>
      </c>
    </row>
    <row r="187" spans="1:14" ht="14.25" collapsed="1">
      <c r="A187" s="83">
        <v>2009</v>
      </c>
      <c r="B187" s="83" t="s">
        <v>55</v>
      </c>
      <c r="C187" s="171">
        <v>-14.472017160805208</v>
      </c>
      <c r="D187" s="97">
        <v>-8.300249284148506</v>
      </c>
      <c r="E187" s="97">
        <v>-24.649947185805814</v>
      </c>
      <c r="F187" s="97">
        <v>33.29190390999946</v>
      </c>
      <c r="G187" s="97">
        <v>10.482498107841565</v>
      </c>
      <c r="H187" s="97">
        <v>-3.3273413677943893</v>
      </c>
      <c r="I187" s="97">
        <v>26.496716968725863</v>
      </c>
      <c r="J187" s="97">
        <v>17.32616529127398</v>
      </c>
      <c r="K187" s="97">
        <v>45.38262556646663</v>
      </c>
      <c r="L187" s="97">
        <v>8.831473245379712</v>
      </c>
      <c r="M187" s="97">
        <v>-5.571829893592607</v>
      </c>
      <c r="N187" s="97">
        <v>1.8266624118350876</v>
      </c>
    </row>
    <row r="188" spans="1:14" ht="14.25">
      <c r="A188" s="43">
        <v>2009</v>
      </c>
      <c r="B188" s="43" t="s">
        <v>56</v>
      </c>
      <c r="C188" s="171">
        <v>-14.979791790153712</v>
      </c>
      <c r="D188" s="97">
        <v>-2.1242869453923134</v>
      </c>
      <c r="E188" s="97">
        <v>-31.351329022034264</v>
      </c>
      <c r="F188" s="97">
        <v>34.50424790993597</v>
      </c>
      <c r="G188" s="97">
        <v>-15.797002601908062</v>
      </c>
      <c r="H188" s="97">
        <v>2.489574177905766</v>
      </c>
      <c r="I188" s="97">
        <v>24.25557846764535</v>
      </c>
      <c r="J188" s="97">
        <v>17.409761146940724</v>
      </c>
      <c r="K188" s="97">
        <v>39.52722067389368</v>
      </c>
      <c r="L188" s="97">
        <v>8.178542330431739</v>
      </c>
      <c r="M188" s="97">
        <v>-4.609484477564962</v>
      </c>
      <c r="N188" s="97">
        <v>2.697502384255344</v>
      </c>
    </row>
    <row r="189" spans="1:14" ht="14.25">
      <c r="A189" s="43">
        <v>2009</v>
      </c>
      <c r="B189" s="43" t="s">
        <v>57</v>
      </c>
      <c r="C189" s="171">
        <v>-15.235997698281295</v>
      </c>
      <c r="D189" s="97">
        <v>-5.2457177883012065</v>
      </c>
      <c r="E189" s="97">
        <v>-29.863209913725512</v>
      </c>
      <c r="F189" s="97">
        <v>41.10271082823502</v>
      </c>
      <c r="G189" s="97">
        <v>-17.091726185876567</v>
      </c>
      <c r="H189" s="97">
        <v>1.9914234125790102</v>
      </c>
      <c r="I189" s="97">
        <v>23.110792513745707</v>
      </c>
      <c r="J189" s="97">
        <v>16.33488446025501</v>
      </c>
      <c r="K189" s="97">
        <v>37.461588224793076</v>
      </c>
      <c r="L189" s="97">
        <v>8.781149361693338</v>
      </c>
      <c r="M189" s="97">
        <v>4.332749275103026</v>
      </c>
      <c r="N189" s="97">
        <v>2.853749396291036</v>
      </c>
    </row>
    <row r="190" spans="1:14" ht="14.25">
      <c r="A190" s="43">
        <v>2009</v>
      </c>
      <c r="B190" s="43" t="s">
        <v>58</v>
      </c>
      <c r="C190" s="171">
        <v>-13.93630377912983</v>
      </c>
      <c r="D190" s="97">
        <v>-2.2816124987922706</v>
      </c>
      <c r="E190" s="97">
        <v>-33.71851847173221</v>
      </c>
      <c r="F190" s="97">
        <v>25.795274236346273</v>
      </c>
      <c r="G190" s="97">
        <v>-33.1958269803424</v>
      </c>
      <c r="H190" s="97">
        <v>-2.5765419760137007</v>
      </c>
      <c r="I190" s="97">
        <v>21.361327601775088</v>
      </c>
      <c r="J190" s="97">
        <v>13.57338787531637</v>
      </c>
      <c r="K190" s="97">
        <v>33.84971351987818</v>
      </c>
      <c r="L190" s="97">
        <v>11.653184595306797</v>
      </c>
      <c r="M190" s="97">
        <v>31.35958594881646</v>
      </c>
      <c r="N190" s="97">
        <v>2.4036519312089553</v>
      </c>
    </row>
    <row r="191" spans="1:14" ht="14.25">
      <c r="A191" s="43">
        <v>2009</v>
      </c>
      <c r="B191" s="43" t="s">
        <v>59</v>
      </c>
      <c r="C191" s="171">
        <v>-13.93630377912983</v>
      </c>
      <c r="D191" s="97">
        <v>-2.2816124987922706</v>
      </c>
      <c r="E191" s="97">
        <v>-33.71851847173221</v>
      </c>
      <c r="F191" s="97">
        <v>25.795274236346273</v>
      </c>
      <c r="G191" s="97">
        <v>-33.1958269803424</v>
      </c>
      <c r="H191" s="97">
        <v>-2.5765419760137007</v>
      </c>
      <c r="I191" s="97">
        <v>21.361327601775088</v>
      </c>
      <c r="J191" s="97">
        <v>13.57338787531637</v>
      </c>
      <c r="K191" s="97">
        <v>33.84971351987818</v>
      </c>
      <c r="L191" s="97">
        <v>11.653184595306797</v>
      </c>
      <c r="M191" s="97">
        <v>31.35958594881646</v>
      </c>
      <c r="N191" s="97">
        <v>2.4036519312089553</v>
      </c>
    </row>
    <row r="192" spans="1:14" ht="14.25">
      <c r="A192" s="43">
        <v>2009</v>
      </c>
      <c r="B192" s="43" t="s">
        <v>60</v>
      </c>
      <c r="C192" s="171">
        <v>-15.554160770427245</v>
      </c>
      <c r="D192" s="97">
        <v>0.34040208211969514</v>
      </c>
      <c r="E192" s="97">
        <v>-38.65999896929468</v>
      </c>
      <c r="F192" s="97">
        <v>22.942470181500084</v>
      </c>
      <c r="G192" s="97">
        <v>-35.59301417470421</v>
      </c>
      <c r="H192" s="97">
        <v>7.9624765771392845</v>
      </c>
      <c r="I192" s="97">
        <v>19.161433005295493</v>
      </c>
      <c r="J192" s="97">
        <v>12.62037176085957</v>
      </c>
      <c r="K192" s="97">
        <v>27.86085103108404</v>
      </c>
      <c r="L192" s="97">
        <v>13.472273007269322</v>
      </c>
      <c r="M192" s="97">
        <v>49.294959288934166</v>
      </c>
      <c r="N192" s="97">
        <v>2.7293244674115584</v>
      </c>
    </row>
    <row r="193" spans="1:14" ht="14.25">
      <c r="A193" s="43">
        <v>2009</v>
      </c>
      <c r="B193" s="43" t="s">
        <v>61</v>
      </c>
      <c r="C193" s="171">
        <v>-14.054114517726603</v>
      </c>
      <c r="D193" s="97">
        <v>2.3308776154078004</v>
      </c>
      <c r="E193" s="97">
        <v>-34.44337806698567</v>
      </c>
      <c r="F193" s="97">
        <v>64.57747350088584</v>
      </c>
      <c r="G193" s="97">
        <v>-9.584953672701602</v>
      </c>
      <c r="H193" s="97">
        <v>15.467239385428726</v>
      </c>
      <c r="I193" s="97">
        <v>17.064704923397514</v>
      </c>
      <c r="J193" s="97">
        <v>12.794103312019374</v>
      </c>
      <c r="K193" s="97">
        <v>21.02910659162316</v>
      </c>
      <c r="L193" s="97">
        <v>16.974354019631406</v>
      </c>
      <c r="M193" s="97">
        <v>59.21825388649219</v>
      </c>
      <c r="N193" s="97">
        <v>2.8341814218480863</v>
      </c>
    </row>
    <row r="194" spans="1:14" ht="14.25">
      <c r="A194" s="43">
        <v>2009</v>
      </c>
      <c r="B194" s="44" t="s">
        <v>62</v>
      </c>
      <c r="C194" s="171">
        <v>-14.343396244368577</v>
      </c>
      <c r="D194" s="97">
        <v>-3.544501185644336</v>
      </c>
      <c r="E194" s="97">
        <v>-30.783492802656866</v>
      </c>
      <c r="F194" s="97">
        <v>51.61863731533168</v>
      </c>
      <c r="G194" s="97">
        <v>29.74104381280216</v>
      </c>
      <c r="H194" s="97">
        <v>16.231441263573572</v>
      </c>
      <c r="I194" s="97">
        <v>14.948696897231017</v>
      </c>
      <c r="J194" s="97">
        <v>13.006613425591041</v>
      </c>
      <c r="K194" s="97">
        <v>15.547514998683283</v>
      </c>
      <c r="L194" s="97">
        <v>16.65913234401681</v>
      </c>
      <c r="M194" s="97">
        <v>65.9680922354029</v>
      </c>
      <c r="N194" s="97">
        <v>3.264672915781091</v>
      </c>
    </row>
    <row r="195" spans="1:14" ht="14.25">
      <c r="A195" s="43">
        <v>2009</v>
      </c>
      <c r="B195" s="43" t="s">
        <v>63</v>
      </c>
      <c r="C195" s="171">
        <v>-14.343396244368577</v>
      </c>
      <c r="D195" s="97">
        <v>-3.544501185644336</v>
      </c>
      <c r="E195" s="97">
        <v>-30.783492802656866</v>
      </c>
      <c r="F195" s="97">
        <v>51.61863731533168</v>
      </c>
      <c r="G195" s="97">
        <v>29.74104381280216</v>
      </c>
      <c r="H195" s="97">
        <v>16.231441263573572</v>
      </c>
      <c r="I195" s="97">
        <v>14.948696897231017</v>
      </c>
      <c r="J195" s="97">
        <v>13.006613425591041</v>
      </c>
      <c r="K195" s="97">
        <v>15.547514998683283</v>
      </c>
      <c r="L195" s="97">
        <v>16.65913234401681</v>
      </c>
      <c r="M195" s="97">
        <v>65.9680922354029</v>
      </c>
      <c r="N195" s="97">
        <v>3.264672915781091</v>
      </c>
    </row>
    <row r="196" spans="1:14" ht="14.25">
      <c r="A196" s="43">
        <v>2009</v>
      </c>
      <c r="B196" s="43" t="s">
        <v>64</v>
      </c>
      <c r="C196" s="171">
        <v>-9.867562425876073</v>
      </c>
      <c r="D196" s="97">
        <v>-2.1295994042177853</v>
      </c>
      <c r="E196" s="97">
        <v>-22.70111906881438</v>
      </c>
      <c r="F196" s="97">
        <v>40.79393274769089</v>
      </c>
      <c r="G196" s="97">
        <v>125.381433023683</v>
      </c>
      <c r="H196" s="97">
        <v>18.987784351304086</v>
      </c>
      <c r="I196" s="97">
        <v>11.011387703052407</v>
      </c>
      <c r="J196" s="97">
        <v>12.406330172974918</v>
      </c>
      <c r="K196" s="97">
        <v>5.10080336729834</v>
      </c>
      <c r="L196" s="97">
        <v>22.708284666769572</v>
      </c>
      <c r="M196" s="97">
        <v>71.12538533830335</v>
      </c>
      <c r="N196" s="97">
        <v>3.726641952862849</v>
      </c>
    </row>
    <row r="197" spans="1:14" ht="14.25" hidden="1" outlineLevel="1" collapsed="1">
      <c r="A197" s="43">
        <v>2009</v>
      </c>
      <c r="B197" s="43" t="s">
        <v>65</v>
      </c>
      <c r="C197" s="171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</row>
    <row r="198" spans="1:14" ht="14.25" hidden="1" outlineLevel="1">
      <c r="A198" s="43">
        <v>2009</v>
      </c>
      <c r="B198" s="43" t="s">
        <v>66</v>
      </c>
      <c r="C198" s="171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</row>
    <row r="199" spans="1:14" ht="14.25" hidden="1" outlineLevel="1">
      <c r="A199" s="43">
        <v>2009</v>
      </c>
      <c r="B199" s="43" t="s">
        <v>67</v>
      </c>
      <c r="C199" s="171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</row>
    <row r="200" spans="1:14" ht="14.25" hidden="1" outlineLevel="1">
      <c r="A200" s="43">
        <v>2009</v>
      </c>
      <c r="B200" s="43"/>
      <c r="C200" s="171"/>
      <c r="D200" s="97"/>
      <c r="E200" s="97"/>
      <c r="F200" s="97"/>
      <c r="G200" s="97"/>
      <c r="H200" s="97"/>
      <c r="I200" s="97"/>
      <c r="J200" s="97"/>
      <c r="K200" s="97"/>
      <c r="L200" s="97"/>
      <c r="M200" s="97"/>
      <c r="N200" s="97"/>
    </row>
    <row r="201" spans="1:14" ht="14.25" collapsed="1">
      <c r="A201" s="528"/>
      <c r="B201" s="528"/>
      <c r="C201" s="528"/>
      <c r="D201" s="528"/>
      <c r="E201" s="528"/>
      <c r="F201" s="528"/>
      <c r="G201" s="528"/>
      <c r="H201" s="528"/>
      <c r="I201" s="528"/>
      <c r="J201" s="528"/>
      <c r="K201" s="528"/>
      <c r="L201" s="528"/>
      <c r="M201" s="528"/>
      <c r="N201" s="528"/>
    </row>
    <row r="202" ht="14.25">
      <c r="A202" s="1" t="s">
        <v>405</v>
      </c>
    </row>
    <row r="203" ht="14.25">
      <c r="A203" s="1" t="s">
        <v>548</v>
      </c>
    </row>
  </sheetData>
  <mergeCells count="14">
    <mergeCell ref="C80:N80"/>
    <mergeCell ref="C149:N149"/>
    <mergeCell ref="I5:I6"/>
    <mergeCell ref="J5:J6"/>
    <mergeCell ref="K5:L5"/>
    <mergeCell ref="M5:N5"/>
    <mergeCell ref="C8:N8"/>
    <mergeCell ref="A4:B6"/>
    <mergeCell ref="C4:H4"/>
    <mergeCell ref="I4:N4"/>
    <mergeCell ref="C5:C6"/>
    <mergeCell ref="D5:D6"/>
    <mergeCell ref="E5:F5"/>
    <mergeCell ref="G5:H5"/>
  </mergeCells>
  <printOptions/>
  <pageMargins left="0.37" right="0.36" top="0.67" bottom="1" header="0.51" footer="0.5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2"/>
  <sheetViews>
    <sheetView workbookViewId="0" topLeftCell="A132">
      <selection activeCell="B71" sqref="B71"/>
    </sheetView>
  </sheetViews>
  <sheetFormatPr defaultColWidth="9.00390625" defaultRowHeight="14.25" outlineLevelRow="1"/>
  <cols>
    <col min="1" max="1" width="5.125" style="81" customWidth="1"/>
    <col min="2" max="2" width="6.25390625" style="81" bestFit="1" customWidth="1"/>
    <col min="3" max="16384" width="9.00390625" style="81" customWidth="1"/>
  </cols>
  <sheetData>
    <row r="1" ht="15">
      <c r="A1" s="87" t="s">
        <v>320</v>
      </c>
    </row>
    <row r="2" spans="1:10" ht="15.75">
      <c r="A2" s="53" t="s">
        <v>416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4.25">
      <c r="A3" s="83" t="s">
        <v>410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ht="14.2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4.25">
      <c r="A5" s="203"/>
      <c r="B5" s="203"/>
      <c r="C5" s="555" t="s">
        <v>45</v>
      </c>
      <c r="D5" s="555"/>
      <c r="E5" s="555"/>
      <c r="F5" s="555"/>
      <c r="G5" s="555" t="s">
        <v>46</v>
      </c>
      <c r="H5" s="555"/>
      <c r="I5" s="555"/>
      <c r="J5" s="577"/>
    </row>
    <row r="6" spans="1:10" ht="38.25">
      <c r="A6" s="203"/>
      <c r="B6" s="203"/>
      <c r="C6" s="157" t="s">
        <v>417</v>
      </c>
      <c r="D6" s="157" t="s">
        <v>418</v>
      </c>
      <c r="E6" s="157" t="s">
        <v>419</v>
      </c>
      <c r="F6" s="157" t="s">
        <v>420</v>
      </c>
      <c r="G6" s="157" t="s">
        <v>417</v>
      </c>
      <c r="H6" s="157" t="s">
        <v>71</v>
      </c>
      <c r="I6" s="157" t="s">
        <v>72</v>
      </c>
      <c r="J6" s="158" t="s">
        <v>73</v>
      </c>
    </row>
    <row r="7" spans="1:10" ht="14.25">
      <c r="A7" s="353"/>
      <c r="B7" s="354"/>
      <c r="C7" s="331">
        <v>1</v>
      </c>
      <c r="D7" s="331">
        <v>2</v>
      </c>
      <c r="E7" s="331">
        <v>3</v>
      </c>
      <c r="F7" s="331">
        <v>4</v>
      </c>
      <c r="G7" s="331">
        <v>5</v>
      </c>
      <c r="H7" s="331">
        <v>6</v>
      </c>
      <c r="I7" s="331">
        <v>7</v>
      </c>
      <c r="J7" s="336">
        <v>8</v>
      </c>
    </row>
    <row r="8" spans="1:10" ht="13.5" customHeight="1">
      <c r="A8" s="355"/>
      <c r="B8" s="356"/>
      <c r="C8" s="553" t="s">
        <v>51</v>
      </c>
      <c r="D8" s="553"/>
      <c r="E8" s="553"/>
      <c r="F8" s="553"/>
      <c r="G8" s="553"/>
      <c r="H8" s="553"/>
      <c r="I8" s="553"/>
      <c r="J8" s="554"/>
    </row>
    <row r="9" spans="1:10" ht="14.25" hidden="1" outlineLevel="1">
      <c r="A9" s="256">
        <v>2006</v>
      </c>
      <c r="B9" s="257" t="s">
        <v>52</v>
      </c>
      <c r="C9" s="172">
        <v>9218</v>
      </c>
      <c r="D9" s="255">
        <v>4013</v>
      </c>
      <c r="E9" s="255">
        <v>1743</v>
      </c>
      <c r="F9" s="255">
        <v>3462</v>
      </c>
      <c r="G9" s="255">
        <v>6101</v>
      </c>
      <c r="H9" s="255">
        <v>982</v>
      </c>
      <c r="I9" s="255">
        <v>3988</v>
      </c>
      <c r="J9" s="255">
        <v>1131</v>
      </c>
    </row>
    <row r="10" spans="1:10" ht="14.25" hidden="1" outlineLevel="1">
      <c r="A10" s="256">
        <v>2006</v>
      </c>
      <c r="B10" s="257" t="s">
        <v>53</v>
      </c>
      <c r="C10" s="171">
        <v>9297</v>
      </c>
      <c r="D10" s="97">
        <v>4016</v>
      </c>
      <c r="E10" s="97">
        <v>1738</v>
      </c>
      <c r="F10" s="97">
        <v>3542</v>
      </c>
      <c r="G10" s="97">
        <v>6183</v>
      </c>
      <c r="H10" s="97">
        <v>987</v>
      </c>
      <c r="I10" s="97">
        <v>4063</v>
      </c>
      <c r="J10" s="97">
        <v>1133</v>
      </c>
    </row>
    <row r="11" spans="1:10" ht="14.25" hidden="1" outlineLevel="1">
      <c r="A11" s="256">
        <v>2006</v>
      </c>
      <c r="B11" s="257" t="s">
        <v>54</v>
      </c>
      <c r="C11" s="171">
        <v>9424</v>
      </c>
      <c r="D11" s="97">
        <v>3977</v>
      </c>
      <c r="E11" s="97">
        <v>1833</v>
      </c>
      <c r="F11" s="97">
        <v>3614</v>
      </c>
      <c r="G11" s="97">
        <v>6360</v>
      </c>
      <c r="H11" s="97">
        <v>1026</v>
      </c>
      <c r="I11" s="97">
        <v>4169</v>
      </c>
      <c r="J11" s="97">
        <v>1165</v>
      </c>
    </row>
    <row r="12" spans="1:10" ht="14.25" hidden="1" outlineLevel="1">
      <c r="A12" s="256">
        <v>2006</v>
      </c>
      <c r="B12" s="257" t="s">
        <v>55</v>
      </c>
      <c r="C12" s="171">
        <v>9424</v>
      </c>
      <c r="D12" s="97">
        <v>3977</v>
      </c>
      <c r="E12" s="97">
        <v>1833</v>
      </c>
      <c r="F12" s="97">
        <v>3614</v>
      </c>
      <c r="G12" s="97">
        <v>6360</v>
      </c>
      <c r="H12" s="97">
        <v>1026</v>
      </c>
      <c r="I12" s="97">
        <v>4169</v>
      </c>
      <c r="J12" s="97">
        <v>1165</v>
      </c>
    </row>
    <row r="13" spans="1:10" ht="14.25" hidden="1" outlineLevel="1">
      <c r="A13" s="256">
        <v>2006</v>
      </c>
      <c r="B13" s="257" t="s">
        <v>56</v>
      </c>
      <c r="C13" s="171">
        <v>9491</v>
      </c>
      <c r="D13" s="97">
        <v>3975</v>
      </c>
      <c r="E13" s="97">
        <v>1833</v>
      </c>
      <c r="F13" s="97">
        <v>3683</v>
      </c>
      <c r="G13" s="97">
        <v>6521</v>
      </c>
      <c r="H13" s="97">
        <v>1042</v>
      </c>
      <c r="I13" s="97">
        <v>4265</v>
      </c>
      <c r="J13" s="97">
        <v>1215</v>
      </c>
    </row>
    <row r="14" spans="1:10" ht="14.25" hidden="1" outlineLevel="1">
      <c r="A14" s="256">
        <v>2006</v>
      </c>
      <c r="B14" s="257" t="s">
        <v>57</v>
      </c>
      <c r="C14" s="171">
        <v>9760</v>
      </c>
      <c r="D14" s="97">
        <v>4265</v>
      </c>
      <c r="E14" s="97">
        <v>1950</v>
      </c>
      <c r="F14" s="97">
        <v>3545</v>
      </c>
      <c r="G14" s="97">
        <v>6721</v>
      </c>
      <c r="H14" s="97">
        <v>1060</v>
      </c>
      <c r="I14" s="97">
        <v>4383</v>
      </c>
      <c r="J14" s="97">
        <v>1278</v>
      </c>
    </row>
    <row r="15" spans="1:10" ht="14.25" hidden="1" outlineLevel="1">
      <c r="A15" s="256">
        <v>2006</v>
      </c>
      <c r="B15" s="257" t="s">
        <v>58</v>
      </c>
      <c r="C15" s="171">
        <v>9992</v>
      </c>
      <c r="D15" s="97">
        <v>4467</v>
      </c>
      <c r="E15" s="97">
        <v>1885</v>
      </c>
      <c r="F15" s="97">
        <v>3640</v>
      </c>
      <c r="G15" s="97">
        <v>6930</v>
      </c>
      <c r="H15" s="97">
        <v>1082</v>
      </c>
      <c r="I15" s="97">
        <v>4521</v>
      </c>
      <c r="J15" s="97">
        <v>1326</v>
      </c>
    </row>
    <row r="16" spans="1:10" ht="14.25" hidden="1" outlineLevel="1">
      <c r="A16" s="256">
        <v>2006</v>
      </c>
      <c r="B16" s="257" t="s">
        <v>59</v>
      </c>
      <c r="C16" s="171">
        <v>9992</v>
      </c>
      <c r="D16" s="97">
        <v>4467</v>
      </c>
      <c r="E16" s="97">
        <v>1885</v>
      </c>
      <c r="F16" s="97">
        <v>3640</v>
      </c>
      <c r="G16" s="97">
        <v>6930</v>
      </c>
      <c r="H16" s="97">
        <v>1082</v>
      </c>
      <c r="I16" s="97">
        <v>4521</v>
      </c>
      <c r="J16" s="97">
        <v>1326</v>
      </c>
    </row>
    <row r="17" spans="1:10" ht="14.25" hidden="1" outlineLevel="1">
      <c r="A17" s="256">
        <v>2006</v>
      </c>
      <c r="B17" s="257" t="s">
        <v>60</v>
      </c>
      <c r="C17" s="171">
        <v>9724</v>
      </c>
      <c r="D17" s="97">
        <v>4225</v>
      </c>
      <c r="E17" s="97">
        <v>1814</v>
      </c>
      <c r="F17" s="97">
        <v>3684</v>
      </c>
      <c r="G17" s="97">
        <v>7096</v>
      </c>
      <c r="H17" s="97">
        <v>1096</v>
      </c>
      <c r="I17" s="97">
        <v>4629</v>
      </c>
      <c r="J17" s="97">
        <v>1370</v>
      </c>
    </row>
    <row r="18" spans="1:10" ht="14.25" hidden="1" outlineLevel="1">
      <c r="A18" s="256">
        <v>2006</v>
      </c>
      <c r="B18" s="257" t="s">
        <v>61</v>
      </c>
      <c r="C18" s="171">
        <v>9875</v>
      </c>
      <c r="D18" s="97">
        <v>4240</v>
      </c>
      <c r="E18" s="97">
        <v>1871</v>
      </c>
      <c r="F18" s="97">
        <v>3763</v>
      </c>
      <c r="G18" s="97">
        <v>7263</v>
      </c>
      <c r="H18" s="97">
        <v>1113</v>
      </c>
      <c r="I18" s="97">
        <v>4746</v>
      </c>
      <c r="J18" s="97">
        <v>1404</v>
      </c>
    </row>
    <row r="19" spans="1:10" ht="14.25" hidden="1" outlineLevel="1">
      <c r="A19" s="256">
        <v>2006</v>
      </c>
      <c r="B19" s="257" t="s">
        <v>62</v>
      </c>
      <c r="C19" s="171">
        <v>10041</v>
      </c>
      <c r="D19" s="97">
        <v>4335</v>
      </c>
      <c r="E19" s="97">
        <v>1869</v>
      </c>
      <c r="F19" s="97">
        <v>3838</v>
      </c>
      <c r="G19" s="97">
        <v>7430</v>
      </c>
      <c r="H19" s="97">
        <v>1140</v>
      </c>
      <c r="I19" s="97">
        <v>4847</v>
      </c>
      <c r="J19" s="97">
        <v>1443</v>
      </c>
    </row>
    <row r="20" spans="1:10" ht="14.25" hidden="1" outlineLevel="1">
      <c r="A20" s="256">
        <v>2006</v>
      </c>
      <c r="B20" s="257" t="s">
        <v>63</v>
      </c>
      <c r="C20" s="171">
        <v>10041</v>
      </c>
      <c r="D20" s="97">
        <v>4335</v>
      </c>
      <c r="E20" s="97">
        <v>1869</v>
      </c>
      <c r="F20" s="97">
        <v>3838</v>
      </c>
      <c r="G20" s="97">
        <v>7430</v>
      </c>
      <c r="H20" s="97">
        <v>1140</v>
      </c>
      <c r="I20" s="97">
        <v>4847</v>
      </c>
      <c r="J20" s="97">
        <v>1443</v>
      </c>
    </row>
    <row r="21" spans="1:10" ht="14.25" hidden="1" outlineLevel="1">
      <c r="A21" s="256">
        <v>2006</v>
      </c>
      <c r="B21" s="257" t="s">
        <v>64</v>
      </c>
      <c r="C21" s="171">
        <v>10793</v>
      </c>
      <c r="D21" s="97">
        <v>4566</v>
      </c>
      <c r="E21" s="97">
        <v>2135</v>
      </c>
      <c r="F21" s="97">
        <v>4093</v>
      </c>
      <c r="G21" s="97">
        <v>7602</v>
      </c>
      <c r="H21" s="97">
        <v>1166</v>
      </c>
      <c r="I21" s="97">
        <v>4957</v>
      </c>
      <c r="J21" s="97">
        <v>1479</v>
      </c>
    </row>
    <row r="22" spans="1:10" ht="14.25" hidden="1" outlineLevel="1">
      <c r="A22" s="256">
        <v>2006</v>
      </c>
      <c r="B22" s="257" t="s">
        <v>65</v>
      </c>
      <c r="C22" s="171">
        <v>10818</v>
      </c>
      <c r="D22" s="97">
        <v>4542</v>
      </c>
      <c r="E22" s="97">
        <v>2170</v>
      </c>
      <c r="F22" s="97">
        <v>4105</v>
      </c>
      <c r="G22" s="97">
        <v>7749</v>
      </c>
      <c r="H22" s="97">
        <v>1186</v>
      </c>
      <c r="I22" s="97">
        <v>5055</v>
      </c>
      <c r="J22" s="97">
        <v>1508</v>
      </c>
    </row>
    <row r="23" spans="1:10" ht="14.25" hidden="1" outlineLevel="1">
      <c r="A23" s="256">
        <v>2006</v>
      </c>
      <c r="B23" s="257" t="s">
        <v>66</v>
      </c>
      <c r="C23" s="171">
        <v>10900</v>
      </c>
      <c r="D23" s="97">
        <v>4501</v>
      </c>
      <c r="E23" s="97">
        <v>2136</v>
      </c>
      <c r="F23" s="97">
        <v>4264</v>
      </c>
      <c r="G23" s="97">
        <v>7901</v>
      </c>
      <c r="H23" s="97">
        <v>1191</v>
      </c>
      <c r="I23" s="97">
        <v>5209</v>
      </c>
      <c r="J23" s="97">
        <v>1501</v>
      </c>
    </row>
    <row r="24" spans="1:10" ht="14.25" hidden="1" outlineLevel="1">
      <c r="A24" s="256">
        <v>2006</v>
      </c>
      <c r="B24" s="257" t="s">
        <v>67</v>
      </c>
      <c r="C24" s="171">
        <v>10900</v>
      </c>
      <c r="D24" s="97">
        <v>4501</v>
      </c>
      <c r="E24" s="97">
        <v>2136</v>
      </c>
      <c r="F24" s="97">
        <v>4264</v>
      </c>
      <c r="G24" s="97">
        <v>7901</v>
      </c>
      <c r="H24" s="97">
        <v>1191</v>
      </c>
      <c r="I24" s="97">
        <v>5209</v>
      </c>
      <c r="J24" s="97">
        <v>1501</v>
      </c>
    </row>
    <row r="25" spans="1:10" ht="14.25" collapsed="1">
      <c r="A25" s="329">
        <v>2006</v>
      </c>
      <c r="B25" s="44"/>
      <c r="C25" s="171">
        <v>10900</v>
      </c>
      <c r="D25" s="97">
        <v>4501</v>
      </c>
      <c r="E25" s="97">
        <v>2136</v>
      </c>
      <c r="F25" s="97">
        <v>4264</v>
      </c>
      <c r="G25" s="97">
        <v>7901</v>
      </c>
      <c r="H25" s="97">
        <v>1191</v>
      </c>
      <c r="I25" s="97">
        <v>5209</v>
      </c>
      <c r="J25" s="97">
        <v>1501</v>
      </c>
    </row>
    <row r="26" spans="1:10" ht="14.25" hidden="1" outlineLevel="1">
      <c r="A26" s="329">
        <v>2007</v>
      </c>
      <c r="B26" s="44" t="s">
        <v>52</v>
      </c>
      <c r="C26" s="171">
        <v>11065</v>
      </c>
      <c r="D26" s="97">
        <v>4549</v>
      </c>
      <c r="E26" s="97">
        <v>2168</v>
      </c>
      <c r="F26" s="97">
        <v>4347</v>
      </c>
      <c r="G26" s="97">
        <v>7999</v>
      </c>
      <c r="H26" s="97">
        <v>1205</v>
      </c>
      <c r="I26" s="97">
        <v>5303</v>
      </c>
      <c r="J26" s="97">
        <v>1491</v>
      </c>
    </row>
    <row r="27" spans="1:10" ht="14.25" hidden="1" outlineLevel="1">
      <c r="A27" s="329">
        <v>2007</v>
      </c>
      <c r="B27" s="44" t="s">
        <v>53</v>
      </c>
      <c r="C27" s="171">
        <v>11105</v>
      </c>
      <c r="D27" s="97">
        <v>4703</v>
      </c>
      <c r="E27" s="97">
        <v>2194</v>
      </c>
      <c r="F27" s="97">
        <v>4209</v>
      </c>
      <c r="G27" s="97">
        <v>8103</v>
      </c>
      <c r="H27" s="97">
        <v>1218</v>
      </c>
      <c r="I27" s="97">
        <v>5373</v>
      </c>
      <c r="J27" s="97">
        <v>1511</v>
      </c>
    </row>
    <row r="28" spans="1:10" ht="14.25" hidden="1" outlineLevel="1">
      <c r="A28" s="329">
        <v>2007</v>
      </c>
      <c r="B28" s="44" t="s">
        <v>54</v>
      </c>
      <c r="C28" s="171">
        <v>11149</v>
      </c>
      <c r="D28" s="97">
        <v>4820</v>
      </c>
      <c r="E28" s="97">
        <v>2145</v>
      </c>
      <c r="F28" s="97">
        <v>4184</v>
      </c>
      <c r="G28" s="97">
        <v>8279</v>
      </c>
      <c r="H28" s="97">
        <v>1245</v>
      </c>
      <c r="I28" s="97">
        <v>5475</v>
      </c>
      <c r="J28" s="97">
        <v>1559</v>
      </c>
    </row>
    <row r="29" spans="1:10" ht="14.25" hidden="1" outlineLevel="1">
      <c r="A29" s="329">
        <v>2007</v>
      </c>
      <c r="B29" s="44" t="s">
        <v>55</v>
      </c>
      <c r="C29" s="171">
        <v>11149</v>
      </c>
      <c r="D29" s="97">
        <v>4820</v>
      </c>
      <c r="E29" s="97">
        <v>2145</v>
      </c>
      <c r="F29" s="97">
        <v>4184</v>
      </c>
      <c r="G29" s="97">
        <v>8279</v>
      </c>
      <c r="H29" s="97">
        <v>1245</v>
      </c>
      <c r="I29" s="97">
        <v>5475</v>
      </c>
      <c r="J29" s="97">
        <v>1559</v>
      </c>
    </row>
    <row r="30" spans="1:10" ht="14.25" hidden="1" outlineLevel="1">
      <c r="A30" s="329">
        <v>2007</v>
      </c>
      <c r="B30" s="44" t="s">
        <v>56</v>
      </c>
      <c r="C30" s="171">
        <v>11331</v>
      </c>
      <c r="D30" s="97">
        <v>4789</v>
      </c>
      <c r="E30" s="97">
        <v>2286</v>
      </c>
      <c r="F30" s="97">
        <v>4256</v>
      </c>
      <c r="G30" s="97">
        <v>8400</v>
      </c>
      <c r="H30" s="97">
        <v>1219</v>
      </c>
      <c r="I30" s="97">
        <v>5595</v>
      </c>
      <c r="J30" s="97">
        <v>1586</v>
      </c>
    </row>
    <row r="31" spans="1:10" ht="14.25" hidden="1" outlineLevel="1">
      <c r="A31" s="329">
        <v>2007</v>
      </c>
      <c r="B31" s="44" t="s">
        <v>57</v>
      </c>
      <c r="C31" s="171">
        <v>11644</v>
      </c>
      <c r="D31" s="97">
        <v>4928</v>
      </c>
      <c r="E31" s="97">
        <v>2310</v>
      </c>
      <c r="F31" s="97">
        <v>4406</v>
      </c>
      <c r="G31" s="97">
        <v>8638</v>
      </c>
      <c r="H31" s="97">
        <v>1242</v>
      </c>
      <c r="I31" s="97">
        <v>5761</v>
      </c>
      <c r="J31" s="97">
        <v>1635</v>
      </c>
    </row>
    <row r="32" spans="1:10" ht="14.25" hidden="1" outlineLevel="1">
      <c r="A32" s="329">
        <v>2007</v>
      </c>
      <c r="B32" s="44" t="s">
        <v>58</v>
      </c>
      <c r="C32" s="171">
        <v>12022</v>
      </c>
      <c r="D32" s="97">
        <v>5350</v>
      </c>
      <c r="E32" s="97">
        <v>2255</v>
      </c>
      <c r="F32" s="97">
        <v>4417</v>
      </c>
      <c r="G32" s="97">
        <v>8867</v>
      </c>
      <c r="H32" s="97">
        <v>1268</v>
      </c>
      <c r="I32" s="97">
        <v>5911</v>
      </c>
      <c r="J32" s="97">
        <v>1688</v>
      </c>
    </row>
    <row r="33" spans="1:10" ht="14.25" hidden="1" outlineLevel="1">
      <c r="A33" s="329">
        <v>2007</v>
      </c>
      <c r="B33" s="44" t="s">
        <v>59</v>
      </c>
      <c r="C33" s="171">
        <v>12022</v>
      </c>
      <c r="D33" s="97">
        <v>5350</v>
      </c>
      <c r="E33" s="97">
        <v>2255</v>
      </c>
      <c r="F33" s="97">
        <v>4417</v>
      </c>
      <c r="G33" s="97">
        <v>8867</v>
      </c>
      <c r="H33" s="97">
        <v>1268</v>
      </c>
      <c r="I33" s="97">
        <v>5911</v>
      </c>
      <c r="J33" s="97">
        <v>1688</v>
      </c>
    </row>
    <row r="34" spans="1:10" ht="14.25" hidden="1" outlineLevel="1">
      <c r="A34" s="329">
        <v>2007</v>
      </c>
      <c r="B34" s="44" t="s">
        <v>60</v>
      </c>
      <c r="C34" s="171">
        <v>12282</v>
      </c>
      <c r="D34" s="97">
        <v>5258</v>
      </c>
      <c r="E34" s="97">
        <v>2418</v>
      </c>
      <c r="F34" s="97">
        <v>4605</v>
      </c>
      <c r="G34" s="97">
        <v>9060</v>
      </c>
      <c r="H34" s="97">
        <v>1295</v>
      </c>
      <c r="I34" s="97">
        <v>6039</v>
      </c>
      <c r="J34" s="97">
        <v>1726</v>
      </c>
    </row>
    <row r="35" spans="1:10" ht="14.25" hidden="1" outlineLevel="1">
      <c r="A35" s="329">
        <v>2007</v>
      </c>
      <c r="B35" s="44" t="s">
        <v>61</v>
      </c>
      <c r="C35" s="171">
        <v>12322</v>
      </c>
      <c r="D35" s="97">
        <v>5182</v>
      </c>
      <c r="E35" s="97">
        <v>2428</v>
      </c>
      <c r="F35" s="97">
        <v>4712</v>
      </c>
      <c r="G35" s="97">
        <v>9250</v>
      </c>
      <c r="H35" s="97">
        <v>1305</v>
      </c>
      <c r="I35" s="97">
        <v>6176</v>
      </c>
      <c r="J35" s="97">
        <v>1769</v>
      </c>
    </row>
    <row r="36" spans="1:10" ht="14.25" hidden="1" outlineLevel="1">
      <c r="A36" s="329">
        <v>2007</v>
      </c>
      <c r="B36" s="44" t="s">
        <v>62</v>
      </c>
      <c r="C36" s="171">
        <v>12662</v>
      </c>
      <c r="D36" s="97">
        <v>5423</v>
      </c>
      <c r="E36" s="97">
        <v>2418</v>
      </c>
      <c r="F36" s="97">
        <v>4821</v>
      </c>
      <c r="G36" s="97">
        <v>9439</v>
      </c>
      <c r="H36" s="97">
        <v>1325</v>
      </c>
      <c r="I36" s="97">
        <v>6307</v>
      </c>
      <c r="J36" s="97">
        <v>1806</v>
      </c>
    </row>
    <row r="37" spans="1:10" ht="14.25" hidden="1" outlineLevel="1">
      <c r="A37" s="329">
        <v>2007</v>
      </c>
      <c r="B37" s="44" t="s">
        <v>63</v>
      </c>
      <c r="C37" s="171">
        <v>12662</v>
      </c>
      <c r="D37" s="97">
        <v>5423</v>
      </c>
      <c r="E37" s="97">
        <v>2418</v>
      </c>
      <c r="F37" s="97">
        <v>4821</v>
      </c>
      <c r="G37" s="97">
        <v>9439</v>
      </c>
      <c r="H37" s="97">
        <v>1325</v>
      </c>
      <c r="I37" s="97">
        <v>6307</v>
      </c>
      <c r="J37" s="97">
        <v>1806</v>
      </c>
    </row>
    <row r="38" spans="1:10" ht="14.25" hidden="1" outlineLevel="1">
      <c r="A38" s="329">
        <v>2007</v>
      </c>
      <c r="B38" s="44" t="s">
        <v>64</v>
      </c>
      <c r="C38" s="171">
        <v>13039</v>
      </c>
      <c r="D38" s="97">
        <v>5593</v>
      </c>
      <c r="E38" s="97">
        <v>2500</v>
      </c>
      <c r="F38" s="97">
        <v>4946</v>
      </c>
      <c r="G38" s="97">
        <v>9676</v>
      </c>
      <c r="H38" s="97">
        <v>1344</v>
      </c>
      <c r="I38" s="97">
        <v>6468</v>
      </c>
      <c r="J38" s="97">
        <v>1863</v>
      </c>
    </row>
    <row r="39" spans="1:10" ht="14.25" hidden="1" outlineLevel="1">
      <c r="A39" s="329">
        <v>2007</v>
      </c>
      <c r="B39" s="44" t="s">
        <v>65</v>
      </c>
      <c r="C39" s="171">
        <v>13187</v>
      </c>
      <c r="D39" s="97">
        <v>5747</v>
      </c>
      <c r="E39" s="97">
        <v>2569</v>
      </c>
      <c r="F39" s="97">
        <v>4870</v>
      </c>
      <c r="G39" s="97">
        <v>9907</v>
      </c>
      <c r="H39" s="97">
        <v>1365</v>
      </c>
      <c r="I39" s="97">
        <v>6624</v>
      </c>
      <c r="J39" s="97">
        <v>1918</v>
      </c>
    </row>
    <row r="40" spans="1:10" ht="14.25" hidden="1" outlineLevel="1">
      <c r="A40" s="329">
        <v>2007</v>
      </c>
      <c r="B40" s="44" t="s">
        <v>66</v>
      </c>
      <c r="C40" s="171">
        <v>13470</v>
      </c>
      <c r="D40" s="97">
        <v>5805</v>
      </c>
      <c r="E40" s="97">
        <v>2746</v>
      </c>
      <c r="F40" s="97">
        <v>4919</v>
      </c>
      <c r="G40" s="97">
        <v>10101</v>
      </c>
      <c r="H40" s="97">
        <v>1379</v>
      </c>
      <c r="I40" s="97">
        <v>6773</v>
      </c>
      <c r="J40" s="97">
        <v>1949</v>
      </c>
    </row>
    <row r="41" spans="1:10" ht="14.25" hidden="1" outlineLevel="1">
      <c r="A41" s="329">
        <v>2007</v>
      </c>
      <c r="B41" s="44" t="s">
        <v>67</v>
      </c>
      <c r="C41" s="171">
        <v>13470</v>
      </c>
      <c r="D41" s="97">
        <v>5805</v>
      </c>
      <c r="E41" s="97">
        <v>2746</v>
      </c>
      <c r="F41" s="97">
        <v>4919</v>
      </c>
      <c r="G41" s="97">
        <v>10101</v>
      </c>
      <c r="H41" s="97">
        <v>1379</v>
      </c>
      <c r="I41" s="97">
        <v>6773</v>
      </c>
      <c r="J41" s="97">
        <v>1949</v>
      </c>
    </row>
    <row r="42" spans="1:10" ht="14.25" collapsed="1">
      <c r="A42" s="330">
        <v>2007</v>
      </c>
      <c r="B42" s="88"/>
      <c r="C42" s="259">
        <v>13470</v>
      </c>
      <c r="D42" s="170">
        <v>5805</v>
      </c>
      <c r="E42" s="170">
        <v>2746</v>
      </c>
      <c r="F42" s="170">
        <v>4919</v>
      </c>
      <c r="G42" s="170">
        <v>10101</v>
      </c>
      <c r="H42" s="170">
        <v>1379</v>
      </c>
      <c r="I42" s="170">
        <v>6773</v>
      </c>
      <c r="J42" s="170">
        <v>1949</v>
      </c>
    </row>
    <row r="43" spans="1:10" ht="14.25" hidden="1" outlineLevel="1">
      <c r="A43" s="329">
        <v>2008</v>
      </c>
      <c r="B43" s="44" t="s">
        <v>52</v>
      </c>
      <c r="C43" s="171">
        <v>14047</v>
      </c>
      <c r="D43" s="97">
        <v>6101</v>
      </c>
      <c r="E43" s="97">
        <v>2930</v>
      </c>
      <c r="F43" s="97">
        <v>5015</v>
      </c>
      <c r="G43" s="97">
        <v>10235</v>
      </c>
      <c r="H43" s="97">
        <v>1386</v>
      </c>
      <c r="I43" s="97">
        <v>6884</v>
      </c>
      <c r="J43" s="97">
        <v>1965</v>
      </c>
    </row>
    <row r="44" spans="1:10" ht="14.25" hidden="1" outlineLevel="1">
      <c r="A44" s="329">
        <v>2008</v>
      </c>
      <c r="B44" s="44" t="s">
        <v>53</v>
      </c>
      <c r="C44" s="171">
        <v>14193</v>
      </c>
      <c r="D44" s="97">
        <v>6203</v>
      </c>
      <c r="E44" s="97">
        <v>2936</v>
      </c>
      <c r="F44" s="97">
        <v>5053</v>
      </c>
      <c r="G44" s="97">
        <v>10394</v>
      </c>
      <c r="H44" s="97">
        <v>1404</v>
      </c>
      <c r="I44" s="97">
        <v>6998</v>
      </c>
      <c r="J44" s="97">
        <v>1992</v>
      </c>
    </row>
    <row r="45" spans="1:10" ht="14.25" hidden="1" outlineLevel="1">
      <c r="A45" s="329">
        <v>2008</v>
      </c>
      <c r="B45" s="44" t="s">
        <v>54</v>
      </c>
      <c r="C45" s="171">
        <v>14319</v>
      </c>
      <c r="D45" s="97">
        <v>6291</v>
      </c>
      <c r="E45" s="97">
        <v>2922</v>
      </c>
      <c r="F45" s="97">
        <v>5107</v>
      </c>
      <c r="G45" s="97">
        <v>10594</v>
      </c>
      <c r="H45" s="97">
        <v>1429</v>
      </c>
      <c r="I45" s="97">
        <v>7124</v>
      </c>
      <c r="J45" s="97">
        <v>2040</v>
      </c>
    </row>
    <row r="46" spans="1:10" ht="14.25" collapsed="1">
      <c r="A46" s="329">
        <v>2008</v>
      </c>
      <c r="B46" s="44" t="s">
        <v>55</v>
      </c>
      <c r="C46" s="171">
        <v>14319</v>
      </c>
      <c r="D46" s="97">
        <v>6291</v>
      </c>
      <c r="E46" s="97">
        <v>2922</v>
      </c>
      <c r="F46" s="97">
        <v>5107</v>
      </c>
      <c r="G46" s="97">
        <v>10594</v>
      </c>
      <c r="H46" s="97">
        <v>1429</v>
      </c>
      <c r="I46" s="97">
        <v>7124</v>
      </c>
      <c r="J46" s="97">
        <v>2040</v>
      </c>
    </row>
    <row r="47" spans="1:10" ht="14.25" hidden="1" outlineLevel="1">
      <c r="A47" s="329">
        <v>2008</v>
      </c>
      <c r="B47" s="44" t="s">
        <v>56</v>
      </c>
      <c r="C47" s="171">
        <v>14533</v>
      </c>
      <c r="D47" s="97">
        <v>6349</v>
      </c>
      <c r="E47" s="97">
        <v>2953</v>
      </c>
      <c r="F47" s="97">
        <v>5232</v>
      </c>
      <c r="G47" s="97">
        <v>10850</v>
      </c>
      <c r="H47" s="97">
        <v>1471</v>
      </c>
      <c r="I47" s="97">
        <v>7297</v>
      </c>
      <c r="J47" s="97">
        <v>2081</v>
      </c>
    </row>
    <row r="48" spans="1:10" ht="14.25" hidden="1" outlineLevel="1">
      <c r="A48" s="329">
        <v>2008</v>
      </c>
      <c r="B48" s="44" t="s">
        <v>57</v>
      </c>
      <c r="C48" s="171">
        <v>14521</v>
      </c>
      <c r="D48" s="97">
        <v>6352</v>
      </c>
      <c r="E48" s="97">
        <v>2936</v>
      </c>
      <c r="F48" s="97">
        <v>5233</v>
      </c>
      <c r="G48" s="97">
        <v>11101</v>
      </c>
      <c r="H48" s="97">
        <v>1507</v>
      </c>
      <c r="I48" s="97">
        <v>7464</v>
      </c>
      <c r="J48" s="97">
        <v>2129</v>
      </c>
    </row>
    <row r="49" spans="1:10" ht="14.25" hidden="1" outlineLevel="1">
      <c r="A49" s="329">
        <v>2008</v>
      </c>
      <c r="B49" s="44" t="s">
        <v>58</v>
      </c>
      <c r="C49" s="171">
        <v>14881</v>
      </c>
      <c r="D49" s="97">
        <v>6542</v>
      </c>
      <c r="E49" s="97">
        <v>3003</v>
      </c>
      <c r="F49" s="97">
        <v>5336</v>
      </c>
      <c r="G49" s="97">
        <v>11372</v>
      </c>
      <c r="H49" s="97">
        <v>1537</v>
      </c>
      <c r="I49" s="97">
        <v>7647</v>
      </c>
      <c r="J49" s="97">
        <v>2188</v>
      </c>
    </row>
    <row r="50" spans="1:10" ht="14.25" collapsed="1">
      <c r="A50" s="329">
        <v>2008</v>
      </c>
      <c r="B50" s="44" t="s">
        <v>59</v>
      </c>
      <c r="C50" s="171">
        <v>14881</v>
      </c>
      <c r="D50" s="97">
        <v>6542</v>
      </c>
      <c r="E50" s="97">
        <v>3003</v>
      </c>
      <c r="F50" s="97">
        <v>5336</v>
      </c>
      <c r="G50" s="97">
        <v>11372</v>
      </c>
      <c r="H50" s="97">
        <v>1537</v>
      </c>
      <c r="I50" s="97">
        <v>7647</v>
      </c>
      <c r="J50" s="97">
        <v>2188</v>
      </c>
    </row>
    <row r="51" spans="1:10" ht="14.25" hidden="1" outlineLevel="1">
      <c r="A51" s="329">
        <v>2008</v>
      </c>
      <c r="B51" s="44" t="s">
        <v>60</v>
      </c>
      <c r="C51" s="171">
        <v>15258</v>
      </c>
      <c r="D51" s="97">
        <v>6650</v>
      </c>
      <c r="E51" s="97">
        <v>3188</v>
      </c>
      <c r="F51" s="97">
        <v>5419</v>
      </c>
      <c r="G51" s="97">
        <v>11644</v>
      </c>
      <c r="H51" s="97">
        <v>1588</v>
      </c>
      <c r="I51" s="97">
        <v>7826</v>
      </c>
      <c r="J51" s="97">
        <v>2230</v>
      </c>
    </row>
    <row r="52" spans="1:10" ht="14.25" hidden="1" outlineLevel="1">
      <c r="A52" s="329">
        <v>2008</v>
      </c>
      <c r="B52" s="44" t="s">
        <v>61</v>
      </c>
      <c r="C52" s="171">
        <v>15427</v>
      </c>
      <c r="D52" s="97">
        <v>6678</v>
      </c>
      <c r="E52" s="97">
        <v>3288</v>
      </c>
      <c r="F52" s="97">
        <v>5461</v>
      </c>
      <c r="G52" s="97">
        <v>11857</v>
      </c>
      <c r="H52" s="97">
        <v>1616</v>
      </c>
      <c r="I52" s="97">
        <v>7977</v>
      </c>
      <c r="J52" s="97">
        <v>2264</v>
      </c>
    </row>
    <row r="53" spans="1:10" ht="14.25" hidden="1" outlineLevel="1">
      <c r="A53" s="329">
        <v>2008</v>
      </c>
      <c r="B53" s="44" t="s">
        <v>62</v>
      </c>
      <c r="C53" s="171">
        <v>15467</v>
      </c>
      <c r="D53" s="97">
        <v>6603</v>
      </c>
      <c r="E53" s="97">
        <v>3341</v>
      </c>
      <c r="F53" s="97">
        <v>5522</v>
      </c>
      <c r="G53" s="97">
        <v>12081</v>
      </c>
      <c r="H53" s="97">
        <v>1648</v>
      </c>
      <c r="I53" s="97">
        <v>8128</v>
      </c>
      <c r="J53" s="97">
        <v>2304</v>
      </c>
    </row>
    <row r="54" spans="1:10" ht="14.25" collapsed="1">
      <c r="A54" s="329">
        <v>2008</v>
      </c>
      <c r="B54" s="44" t="s">
        <v>63</v>
      </c>
      <c r="C54" s="171">
        <v>15467</v>
      </c>
      <c r="D54" s="97">
        <v>6603</v>
      </c>
      <c r="E54" s="97">
        <v>3341</v>
      </c>
      <c r="F54" s="97">
        <v>5522</v>
      </c>
      <c r="G54" s="97">
        <v>12081</v>
      </c>
      <c r="H54" s="97">
        <v>1648</v>
      </c>
      <c r="I54" s="97">
        <v>8128</v>
      </c>
      <c r="J54" s="97">
        <v>2304</v>
      </c>
    </row>
    <row r="55" spans="1:10" ht="14.25" hidden="1">
      <c r="A55" s="329">
        <v>2008</v>
      </c>
      <c r="B55" s="44" t="s">
        <v>64</v>
      </c>
      <c r="C55" s="171">
        <v>15658</v>
      </c>
      <c r="D55" s="97">
        <v>6552</v>
      </c>
      <c r="E55" s="97">
        <v>3394</v>
      </c>
      <c r="F55" s="97">
        <v>5711</v>
      </c>
      <c r="G55" s="97">
        <v>12317</v>
      </c>
      <c r="H55" s="97">
        <v>1672</v>
      </c>
      <c r="I55" s="97">
        <v>8298</v>
      </c>
      <c r="J55" s="97">
        <v>2348</v>
      </c>
    </row>
    <row r="56" spans="1:10" ht="14.25" hidden="1">
      <c r="A56" s="329">
        <v>2008</v>
      </c>
      <c r="B56" s="44" t="s">
        <v>65</v>
      </c>
      <c r="C56" s="171">
        <v>15783</v>
      </c>
      <c r="D56" s="97">
        <v>6604</v>
      </c>
      <c r="E56" s="97">
        <v>3448</v>
      </c>
      <c r="F56" s="97">
        <v>5731</v>
      </c>
      <c r="G56" s="97">
        <v>12480</v>
      </c>
      <c r="H56" s="97">
        <v>1690</v>
      </c>
      <c r="I56" s="97">
        <v>8409</v>
      </c>
      <c r="J56" s="97">
        <v>2381</v>
      </c>
    </row>
    <row r="57" spans="1:10" ht="14.25" hidden="1" outlineLevel="1">
      <c r="A57" s="329">
        <v>2008</v>
      </c>
      <c r="B57" s="44" t="s">
        <v>66</v>
      </c>
      <c r="C57" s="171">
        <v>15478</v>
      </c>
      <c r="D57" s="97">
        <v>6257</v>
      </c>
      <c r="E57" s="97">
        <v>3483</v>
      </c>
      <c r="F57" s="97">
        <v>5737</v>
      </c>
      <c r="G57" s="97">
        <v>12613</v>
      </c>
      <c r="H57" s="97">
        <v>1694</v>
      </c>
      <c r="I57" s="97">
        <v>8536</v>
      </c>
      <c r="J57" s="97">
        <v>2382</v>
      </c>
    </row>
    <row r="58" spans="1:10" ht="14.25" collapsed="1">
      <c r="A58" s="330">
        <v>2008</v>
      </c>
      <c r="B58" s="88" t="s">
        <v>67</v>
      </c>
      <c r="C58" s="259">
        <v>15478</v>
      </c>
      <c r="D58" s="170">
        <v>6257</v>
      </c>
      <c r="E58" s="170">
        <v>3483</v>
      </c>
      <c r="F58" s="170">
        <v>5737</v>
      </c>
      <c r="G58" s="170">
        <v>12613</v>
      </c>
      <c r="H58" s="170">
        <v>1694</v>
      </c>
      <c r="I58" s="170">
        <v>8536</v>
      </c>
      <c r="J58" s="170">
        <v>2382</v>
      </c>
    </row>
    <row r="59" spans="1:10" ht="14.25">
      <c r="A59" s="329">
        <v>2008</v>
      </c>
      <c r="B59" s="44"/>
      <c r="C59" s="171">
        <v>15478</v>
      </c>
      <c r="D59" s="97">
        <v>6257</v>
      </c>
      <c r="E59" s="97">
        <v>3483</v>
      </c>
      <c r="F59" s="97">
        <v>5737</v>
      </c>
      <c r="G59" s="97">
        <v>12613</v>
      </c>
      <c r="H59" s="97">
        <v>1694</v>
      </c>
      <c r="I59" s="97">
        <v>8536</v>
      </c>
      <c r="J59" s="97">
        <v>2382</v>
      </c>
    </row>
    <row r="60" spans="1:10" ht="14.25" hidden="1" outlineLevel="1">
      <c r="A60" s="329">
        <v>2009</v>
      </c>
      <c r="B60" s="44" t="s">
        <v>52</v>
      </c>
      <c r="C60" s="171">
        <v>15615</v>
      </c>
      <c r="D60" s="97">
        <v>6231</v>
      </c>
      <c r="E60" s="97">
        <v>3551</v>
      </c>
      <c r="F60" s="97">
        <v>5832</v>
      </c>
      <c r="G60" s="97">
        <v>12595</v>
      </c>
      <c r="H60" s="97">
        <v>1683</v>
      </c>
      <c r="I60" s="97">
        <v>8533</v>
      </c>
      <c r="J60" s="97">
        <v>2379</v>
      </c>
    </row>
    <row r="61" spans="1:10" ht="14.25" hidden="1" outlineLevel="1">
      <c r="A61" s="329">
        <v>2009</v>
      </c>
      <c r="B61" s="44" t="s">
        <v>53</v>
      </c>
      <c r="C61" s="171">
        <v>15708</v>
      </c>
      <c r="D61" s="97">
        <v>6346</v>
      </c>
      <c r="E61" s="97">
        <v>3586</v>
      </c>
      <c r="F61" s="97">
        <v>5776</v>
      </c>
      <c r="G61" s="97">
        <v>12721</v>
      </c>
      <c r="H61" s="97">
        <v>1698</v>
      </c>
      <c r="I61" s="97">
        <v>8631</v>
      </c>
      <c r="J61" s="97">
        <v>2393</v>
      </c>
    </row>
    <row r="62" spans="1:10" ht="14.25" hidden="1" outlineLevel="1">
      <c r="A62" s="329">
        <v>2009</v>
      </c>
      <c r="B62" s="44" t="s">
        <v>54</v>
      </c>
      <c r="C62" s="171">
        <v>15647</v>
      </c>
      <c r="D62" s="97">
        <v>6255</v>
      </c>
      <c r="E62" s="97">
        <v>3612</v>
      </c>
      <c r="F62" s="97">
        <v>5780</v>
      </c>
      <c r="G62" s="97">
        <v>12881</v>
      </c>
      <c r="H62" s="97">
        <v>1728</v>
      </c>
      <c r="I62" s="97">
        <v>8710</v>
      </c>
      <c r="J62" s="97">
        <v>2443</v>
      </c>
    </row>
    <row r="63" spans="1:10" ht="14.25" collapsed="1">
      <c r="A63" s="329">
        <v>2009</v>
      </c>
      <c r="B63" s="44" t="s">
        <v>55</v>
      </c>
      <c r="C63" s="171">
        <v>15647</v>
      </c>
      <c r="D63" s="97">
        <v>6255</v>
      </c>
      <c r="E63" s="97">
        <v>3612</v>
      </c>
      <c r="F63" s="97">
        <v>5780</v>
      </c>
      <c r="G63" s="97">
        <v>12881</v>
      </c>
      <c r="H63" s="97">
        <v>1728</v>
      </c>
      <c r="I63" s="97">
        <v>8710</v>
      </c>
      <c r="J63" s="97">
        <v>2443</v>
      </c>
    </row>
    <row r="64" spans="1:10" ht="14.25">
      <c r="A64" s="329">
        <v>2009</v>
      </c>
      <c r="B64" s="44" t="s">
        <v>56</v>
      </c>
      <c r="C64" s="171">
        <v>15547</v>
      </c>
      <c r="D64" s="97">
        <v>6087</v>
      </c>
      <c r="E64" s="97">
        <v>3665</v>
      </c>
      <c r="F64" s="97">
        <v>5795</v>
      </c>
      <c r="G64" s="97">
        <v>12998</v>
      </c>
      <c r="H64" s="97">
        <v>1767</v>
      </c>
      <c r="I64" s="97">
        <v>8786</v>
      </c>
      <c r="J64" s="97">
        <v>2445</v>
      </c>
    </row>
    <row r="65" spans="1:10" ht="14.25">
      <c r="A65" s="329">
        <v>2009</v>
      </c>
      <c r="B65" s="44" t="s">
        <v>57</v>
      </c>
      <c r="C65" s="171">
        <v>15424</v>
      </c>
      <c r="D65" s="97">
        <v>5904</v>
      </c>
      <c r="E65" s="97">
        <v>3752</v>
      </c>
      <c r="F65" s="97">
        <v>5768</v>
      </c>
      <c r="G65" s="97">
        <v>13135</v>
      </c>
      <c r="H65" s="97">
        <v>1793</v>
      </c>
      <c r="I65" s="97">
        <v>8872</v>
      </c>
      <c r="J65" s="97">
        <v>2470</v>
      </c>
    </row>
    <row r="66" spans="1:10" ht="14.25">
      <c r="A66" s="329">
        <v>2009</v>
      </c>
      <c r="B66" s="44" t="s">
        <v>58</v>
      </c>
      <c r="C66" s="171">
        <v>15314</v>
      </c>
      <c r="D66" s="97">
        <v>5794</v>
      </c>
      <c r="E66" s="97">
        <v>3819</v>
      </c>
      <c r="F66" s="97">
        <v>5701</v>
      </c>
      <c r="G66" s="97">
        <v>13296</v>
      </c>
      <c r="H66" s="97">
        <v>1822</v>
      </c>
      <c r="I66" s="97">
        <v>8985</v>
      </c>
      <c r="J66" s="97">
        <v>2489</v>
      </c>
    </row>
    <row r="67" spans="1:10" ht="14.25">
      <c r="A67" s="329">
        <v>2009</v>
      </c>
      <c r="B67" s="44" t="s">
        <v>59</v>
      </c>
      <c r="C67" s="171">
        <v>15314</v>
      </c>
      <c r="D67" s="97">
        <v>5794</v>
      </c>
      <c r="E67" s="97">
        <v>3819</v>
      </c>
      <c r="F67" s="97">
        <v>5701</v>
      </c>
      <c r="G67" s="97">
        <v>13296</v>
      </c>
      <c r="H67" s="97">
        <v>1822</v>
      </c>
      <c r="I67" s="97">
        <v>8985</v>
      </c>
      <c r="J67" s="97">
        <v>2489</v>
      </c>
    </row>
    <row r="68" spans="1:10" ht="14.25">
      <c r="A68" s="329">
        <v>2009</v>
      </c>
      <c r="B68" s="44" t="s">
        <v>60</v>
      </c>
      <c r="C68" s="171">
        <v>15244</v>
      </c>
      <c r="D68" s="97">
        <v>5660</v>
      </c>
      <c r="E68" s="97">
        <v>3865</v>
      </c>
      <c r="F68" s="97">
        <v>5718</v>
      </c>
      <c r="G68" s="97">
        <v>13440</v>
      </c>
      <c r="H68" s="97">
        <v>1847</v>
      </c>
      <c r="I68" s="97">
        <v>9086</v>
      </c>
      <c r="J68" s="97">
        <v>2507</v>
      </c>
    </row>
    <row r="69" spans="1:10" ht="14.25">
      <c r="A69" s="329">
        <v>2009</v>
      </c>
      <c r="B69" s="44" t="s">
        <v>61</v>
      </c>
      <c r="C69" s="171">
        <v>15381</v>
      </c>
      <c r="D69" s="97">
        <v>5656</v>
      </c>
      <c r="E69" s="97">
        <v>3986</v>
      </c>
      <c r="F69" s="97">
        <v>5739</v>
      </c>
      <c r="G69" s="97">
        <v>13558</v>
      </c>
      <c r="H69" s="97">
        <v>1864</v>
      </c>
      <c r="I69" s="97">
        <v>9171</v>
      </c>
      <c r="J69" s="97">
        <v>2523</v>
      </c>
    </row>
    <row r="70" spans="1:10" ht="14.25">
      <c r="A70" s="329">
        <v>2009</v>
      </c>
      <c r="B70" s="44" t="s">
        <v>62</v>
      </c>
      <c r="C70" s="171">
        <v>15340</v>
      </c>
      <c r="D70" s="97">
        <v>5592</v>
      </c>
      <c r="E70" s="97">
        <v>4028</v>
      </c>
      <c r="F70" s="97">
        <v>5720</v>
      </c>
      <c r="G70" s="97">
        <v>13676</v>
      </c>
      <c r="H70" s="97">
        <v>1885</v>
      </c>
      <c r="I70" s="97">
        <v>9225</v>
      </c>
      <c r="J70" s="97">
        <v>2566</v>
      </c>
    </row>
    <row r="71" spans="1:10" ht="14.25">
      <c r="A71" s="329">
        <v>2009</v>
      </c>
      <c r="B71" s="44" t="s">
        <v>63</v>
      </c>
      <c r="C71" s="171">
        <v>15340</v>
      </c>
      <c r="D71" s="97">
        <v>5592</v>
      </c>
      <c r="E71" s="97">
        <v>4028</v>
      </c>
      <c r="F71" s="97">
        <v>5720</v>
      </c>
      <c r="G71" s="97">
        <v>13676</v>
      </c>
      <c r="H71" s="97">
        <v>1885</v>
      </c>
      <c r="I71" s="97">
        <v>9225</v>
      </c>
      <c r="J71" s="97">
        <v>2566</v>
      </c>
    </row>
    <row r="72" spans="1:10" ht="14.25">
      <c r="A72" s="329">
        <v>2009</v>
      </c>
      <c r="B72" s="44" t="s">
        <v>64</v>
      </c>
      <c r="C72" s="171">
        <v>15332</v>
      </c>
      <c r="D72" s="97">
        <v>5599</v>
      </c>
      <c r="E72" s="97">
        <v>4007</v>
      </c>
      <c r="F72" s="97">
        <v>5726</v>
      </c>
      <c r="G72" s="97">
        <v>13773</v>
      </c>
      <c r="H72" s="97">
        <v>1899</v>
      </c>
      <c r="I72" s="97">
        <v>9299</v>
      </c>
      <c r="J72" s="97">
        <v>2576</v>
      </c>
    </row>
    <row r="73" spans="1:10" ht="14.25" hidden="1" outlineLevel="1">
      <c r="A73" s="329">
        <v>2009</v>
      </c>
      <c r="B73" s="44" t="s">
        <v>65</v>
      </c>
      <c r="C73" s="171"/>
      <c r="D73" s="97"/>
      <c r="E73" s="97"/>
      <c r="F73" s="97"/>
      <c r="G73" s="97"/>
      <c r="H73" s="97"/>
      <c r="I73" s="97"/>
      <c r="J73" s="97"/>
    </row>
    <row r="74" spans="1:10" ht="14.25" hidden="1" outlineLevel="1">
      <c r="A74" s="329">
        <v>2009</v>
      </c>
      <c r="B74" s="44" t="s">
        <v>66</v>
      </c>
      <c r="C74" s="171"/>
      <c r="D74" s="97"/>
      <c r="E74" s="97"/>
      <c r="F74" s="97"/>
      <c r="G74" s="97"/>
      <c r="H74" s="97"/>
      <c r="I74" s="97"/>
      <c r="J74" s="97"/>
    </row>
    <row r="75" spans="1:10" ht="14.25" hidden="1" outlineLevel="1">
      <c r="A75" s="329">
        <v>2009</v>
      </c>
      <c r="B75" s="44" t="s">
        <v>67</v>
      </c>
      <c r="C75" s="171"/>
      <c r="D75" s="97"/>
      <c r="E75" s="97"/>
      <c r="F75" s="97"/>
      <c r="G75" s="97"/>
      <c r="H75" s="97"/>
      <c r="I75" s="97"/>
      <c r="J75" s="97"/>
    </row>
    <row r="76" spans="1:10" ht="14.25" hidden="1" outlineLevel="1">
      <c r="A76" s="329">
        <v>2009</v>
      </c>
      <c r="B76" s="44"/>
      <c r="C76" s="171"/>
      <c r="D76" s="97"/>
      <c r="E76" s="97"/>
      <c r="F76" s="97"/>
      <c r="G76" s="97"/>
      <c r="H76" s="97"/>
      <c r="I76" s="97"/>
      <c r="J76" s="97"/>
    </row>
    <row r="77" spans="1:10" ht="14.25" collapsed="1">
      <c r="A77" s="166"/>
      <c r="B77" s="98"/>
      <c r="C77" s="553" t="s">
        <v>68</v>
      </c>
      <c r="D77" s="553"/>
      <c r="E77" s="553"/>
      <c r="F77" s="553"/>
      <c r="G77" s="553"/>
      <c r="H77" s="553"/>
      <c r="I77" s="553"/>
      <c r="J77" s="554"/>
    </row>
    <row r="78" spans="1:10" ht="14.25" hidden="1" outlineLevel="1">
      <c r="A78" s="329">
        <v>2006</v>
      </c>
      <c r="B78" s="44" t="s">
        <v>52</v>
      </c>
      <c r="C78" s="484" t="s">
        <v>86</v>
      </c>
      <c r="D78" s="485" t="s">
        <v>86</v>
      </c>
      <c r="E78" s="485" t="s">
        <v>86</v>
      </c>
      <c r="F78" s="485" t="s">
        <v>86</v>
      </c>
      <c r="G78" s="485" t="s">
        <v>86</v>
      </c>
      <c r="H78" s="485" t="s">
        <v>86</v>
      </c>
      <c r="I78" s="485" t="s">
        <v>86</v>
      </c>
      <c r="J78" s="485" t="s">
        <v>86</v>
      </c>
    </row>
    <row r="79" spans="1:10" ht="14.25" hidden="1" outlineLevel="1">
      <c r="A79" s="329">
        <v>2006</v>
      </c>
      <c r="B79" s="44" t="s">
        <v>53</v>
      </c>
      <c r="C79" s="171">
        <v>79</v>
      </c>
      <c r="D79" s="97">
        <v>4</v>
      </c>
      <c r="E79" s="97">
        <v>-5</v>
      </c>
      <c r="F79" s="97">
        <v>80</v>
      </c>
      <c r="G79" s="97">
        <v>85</v>
      </c>
      <c r="H79" s="97">
        <v>7</v>
      </c>
      <c r="I79" s="97">
        <v>75</v>
      </c>
      <c r="J79" s="97">
        <v>3</v>
      </c>
    </row>
    <row r="80" spans="1:10" ht="14.25" hidden="1" outlineLevel="1">
      <c r="A80" s="329">
        <v>2006</v>
      </c>
      <c r="B80" s="44" t="s">
        <v>54</v>
      </c>
      <c r="C80" s="171">
        <v>136</v>
      </c>
      <c r="D80" s="97">
        <v>-38</v>
      </c>
      <c r="E80" s="97">
        <v>96</v>
      </c>
      <c r="F80" s="97">
        <v>79</v>
      </c>
      <c r="G80" s="97">
        <v>182</v>
      </c>
      <c r="H80" s="97">
        <v>41</v>
      </c>
      <c r="I80" s="97">
        <v>107</v>
      </c>
      <c r="J80" s="97">
        <v>34</v>
      </c>
    </row>
    <row r="81" spans="1:10" ht="14.25" hidden="1" outlineLevel="1">
      <c r="A81" s="329">
        <v>2006</v>
      </c>
      <c r="B81" s="44" t="s">
        <v>55</v>
      </c>
      <c r="C81" s="171">
        <v>215</v>
      </c>
      <c r="D81" s="97">
        <v>-34</v>
      </c>
      <c r="E81" s="97">
        <v>91</v>
      </c>
      <c r="F81" s="97">
        <v>159</v>
      </c>
      <c r="G81" s="97">
        <v>267</v>
      </c>
      <c r="H81" s="97">
        <v>48</v>
      </c>
      <c r="I81" s="97">
        <v>182</v>
      </c>
      <c r="J81" s="97">
        <v>37</v>
      </c>
    </row>
    <row r="82" spans="1:10" ht="14.25" hidden="1" outlineLevel="1">
      <c r="A82" s="329">
        <v>2006</v>
      </c>
      <c r="B82" s="44" t="s">
        <v>56</v>
      </c>
      <c r="C82" s="171">
        <v>78</v>
      </c>
      <c r="D82" s="97">
        <v>2</v>
      </c>
      <c r="E82" s="97">
        <v>3</v>
      </c>
      <c r="F82" s="97">
        <v>72</v>
      </c>
      <c r="G82" s="97">
        <v>166</v>
      </c>
      <c r="H82" s="97">
        <v>19</v>
      </c>
      <c r="I82" s="97">
        <v>96</v>
      </c>
      <c r="J82" s="97">
        <v>52</v>
      </c>
    </row>
    <row r="83" spans="1:10" ht="14.25" hidden="1" outlineLevel="1">
      <c r="A83" s="329">
        <v>2006</v>
      </c>
      <c r="B83" s="44" t="s">
        <v>57</v>
      </c>
      <c r="C83" s="171">
        <v>279</v>
      </c>
      <c r="D83" s="97">
        <v>296</v>
      </c>
      <c r="E83" s="97">
        <v>120</v>
      </c>
      <c r="F83" s="97">
        <v>-136</v>
      </c>
      <c r="G83" s="97">
        <v>208</v>
      </c>
      <c r="H83" s="97">
        <v>21</v>
      </c>
      <c r="I83" s="97">
        <v>119</v>
      </c>
      <c r="J83" s="97">
        <v>67</v>
      </c>
    </row>
    <row r="84" spans="1:10" ht="14.25" hidden="1" outlineLevel="1">
      <c r="A84" s="329">
        <v>2006</v>
      </c>
      <c r="B84" s="44" t="s">
        <v>58</v>
      </c>
      <c r="C84" s="171">
        <v>229</v>
      </c>
      <c r="D84" s="97">
        <v>201</v>
      </c>
      <c r="E84" s="97">
        <v>-65</v>
      </c>
      <c r="F84" s="97">
        <v>93</v>
      </c>
      <c r="G84" s="97">
        <v>213</v>
      </c>
      <c r="H84" s="97">
        <v>25</v>
      </c>
      <c r="I84" s="97">
        <v>139</v>
      </c>
      <c r="J84" s="97">
        <v>50</v>
      </c>
    </row>
    <row r="85" spans="1:10" ht="14.25" hidden="1" outlineLevel="1">
      <c r="A85" s="329">
        <v>2006</v>
      </c>
      <c r="B85" s="44" t="s">
        <v>59</v>
      </c>
      <c r="C85" s="171">
        <v>586</v>
      </c>
      <c r="D85" s="97">
        <v>499</v>
      </c>
      <c r="E85" s="97">
        <v>58</v>
      </c>
      <c r="F85" s="97">
        <v>29</v>
      </c>
      <c r="G85" s="97">
        <v>587</v>
      </c>
      <c r="H85" s="97">
        <v>65</v>
      </c>
      <c r="I85" s="97">
        <v>354</v>
      </c>
      <c r="J85" s="97">
        <v>169</v>
      </c>
    </row>
    <row r="86" spans="1:10" ht="14.25" hidden="1" outlineLevel="1">
      <c r="A86" s="329">
        <v>2006</v>
      </c>
      <c r="B86" s="44" t="s">
        <v>60</v>
      </c>
      <c r="C86" s="171">
        <v>-263</v>
      </c>
      <c r="D86" s="97">
        <v>-238</v>
      </c>
      <c r="E86" s="97">
        <v>-70</v>
      </c>
      <c r="F86" s="97">
        <v>45</v>
      </c>
      <c r="G86" s="97">
        <v>169</v>
      </c>
      <c r="H86" s="97">
        <v>16</v>
      </c>
      <c r="I86" s="97">
        <v>108</v>
      </c>
      <c r="J86" s="97">
        <v>44</v>
      </c>
    </row>
    <row r="87" spans="1:10" ht="14.25" hidden="1" outlineLevel="1">
      <c r="A87" s="329">
        <v>2006</v>
      </c>
      <c r="B87" s="44" t="s">
        <v>61</v>
      </c>
      <c r="C87" s="171">
        <v>155</v>
      </c>
      <c r="D87" s="97">
        <v>16</v>
      </c>
      <c r="E87" s="97">
        <v>58</v>
      </c>
      <c r="F87" s="97">
        <v>81</v>
      </c>
      <c r="G87" s="97">
        <v>170</v>
      </c>
      <c r="H87" s="97">
        <v>18</v>
      </c>
      <c r="I87" s="97">
        <v>117</v>
      </c>
      <c r="J87" s="97">
        <v>35</v>
      </c>
    </row>
    <row r="88" spans="1:10" ht="14.25" hidden="1" outlineLevel="1">
      <c r="A88" s="329">
        <v>2006</v>
      </c>
      <c r="B88" s="44" t="s">
        <v>62</v>
      </c>
      <c r="C88" s="171">
        <v>173</v>
      </c>
      <c r="D88" s="97">
        <v>95</v>
      </c>
      <c r="E88" s="97">
        <v>-3</v>
      </c>
      <c r="F88" s="97">
        <v>81</v>
      </c>
      <c r="G88" s="97">
        <v>170</v>
      </c>
      <c r="H88" s="97">
        <v>29</v>
      </c>
      <c r="I88" s="97">
        <v>102</v>
      </c>
      <c r="J88" s="97">
        <v>39</v>
      </c>
    </row>
    <row r="89" spans="1:10" ht="14.25" hidden="1" outlineLevel="1">
      <c r="A89" s="329">
        <v>2006</v>
      </c>
      <c r="B89" s="44" t="s">
        <v>63</v>
      </c>
      <c r="C89" s="171">
        <v>65</v>
      </c>
      <c r="D89" s="97">
        <v>-127</v>
      </c>
      <c r="E89" s="97">
        <v>-15</v>
      </c>
      <c r="F89" s="97">
        <v>207</v>
      </c>
      <c r="G89" s="97">
        <v>509</v>
      </c>
      <c r="H89" s="97">
        <v>63</v>
      </c>
      <c r="I89" s="97">
        <v>327</v>
      </c>
      <c r="J89" s="97">
        <v>118</v>
      </c>
    </row>
    <row r="90" spans="1:10" ht="14.25" hidden="1" outlineLevel="1">
      <c r="A90" s="329">
        <v>2006</v>
      </c>
      <c r="B90" s="44" t="s">
        <v>64</v>
      </c>
      <c r="C90" s="171">
        <v>810</v>
      </c>
      <c r="D90" s="97">
        <v>280</v>
      </c>
      <c r="E90" s="97">
        <v>268</v>
      </c>
      <c r="F90" s="97">
        <v>262</v>
      </c>
      <c r="G90" s="97">
        <v>175</v>
      </c>
      <c r="H90" s="97">
        <v>28</v>
      </c>
      <c r="I90" s="97">
        <v>110</v>
      </c>
      <c r="J90" s="97">
        <v>37</v>
      </c>
    </row>
    <row r="91" spans="1:10" ht="14.25" hidden="1" outlineLevel="1">
      <c r="A91" s="329">
        <v>2006</v>
      </c>
      <c r="B91" s="44" t="s">
        <v>65</v>
      </c>
      <c r="C91" s="171">
        <v>41</v>
      </c>
      <c r="D91" s="97">
        <v>-17</v>
      </c>
      <c r="E91" s="97">
        <v>41</v>
      </c>
      <c r="F91" s="97">
        <v>17</v>
      </c>
      <c r="G91" s="97">
        <v>160</v>
      </c>
      <c r="H91" s="97">
        <v>27</v>
      </c>
      <c r="I91" s="97">
        <v>97</v>
      </c>
      <c r="J91" s="97">
        <v>35</v>
      </c>
    </row>
    <row r="92" spans="1:10" ht="14.25" hidden="1" outlineLevel="1">
      <c r="A92" s="329">
        <v>2006</v>
      </c>
      <c r="B92" s="44" t="s">
        <v>66</v>
      </c>
      <c r="C92" s="171">
        <v>107</v>
      </c>
      <c r="D92" s="97">
        <v>-25</v>
      </c>
      <c r="E92" s="97">
        <v>-30</v>
      </c>
      <c r="F92" s="97">
        <v>162</v>
      </c>
      <c r="G92" s="97">
        <v>159</v>
      </c>
      <c r="H92" s="97">
        <v>7</v>
      </c>
      <c r="I92" s="97">
        <v>156</v>
      </c>
      <c r="J92" s="97">
        <v>-5</v>
      </c>
    </row>
    <row r="93" spans="1:10" ht="14.25" hidden="1" outlineLevel="1">
      <c r="A93" s="329">
        <v>2006</v>
      </c>
      <c r="B93" s="44" t="s">
        <v>67</v>
      </c>
      <c r="C93" s="171">
        <v>958</v>
      </c>
      <c r="D93" s="97">
        <v>238</v>
      </c>
      <c r="E93" s="97">
        <v>279</v>
      </c>
      <c r="F93" s="97">
        <v>441</v>
      </c>
      <c r="G93" s="97">
        <v>494</v>
      </c>
      <c r="H93" s="97">
        <v>62</v>
      </c>
      <c r="I93" s="97">
        <v>363</v>
      </c>
      <c r="J93" s="97">
        <v>67</v>
      </c>
    </row>
    <row r="94" spans="1:10" ht="14.25" collapsed="1">
      <c r="A94" s="329">
        <v>2006</v>
      </c>
      <c r="B94" s="44"/>
      <c r="C94" s="171">
        <v>1824</v>
      </c>
      <c r="D94" s="97">
        <v>576</v>
      </c>
      <c r="E94" s="97">
        <v>413</v>
      </c>
      <c r="F94" s="97">
        <v>836</v>
      </c>
      <c r="G94" s="97">
        <v>1857</v>
      </c>
      <c r="H94" s="97">
        <v>238</v>
      </c>
      <c r="I94" s="97">
        <v>1226</v>
      </c>
      <c r="J94" s="97">
        <v>391</v>
      </c>
    </row>
    <row r="95" spans="1:10" ht="14.25" hidden="1" outlineLevel="1">
      <c r="A95" s="329">
        <v>2007</v>
      </c>
      <c r="B95" s="44" t="s">
        <v>52</v>
      </c>
      <c r="C95" s="171">
        <v>158</v>
      </c>
      <c r="D95" s="97">
        <v>45</v>
      </c>
      <c r="E95" s="97">
        <v>31</v>
      </c>
      <c r="F95" s="97">
        <v>81</v>
      </c>
      <c r="G95" s="97">
        <v>100</v>
      </c>
      <c r="H95" s="97">
        <v>16</v>
      </c>
      <c r="I95" s="97">
        <v>94</v>
      </c>
      <c r="J95" s="97">
        <v>-10</v>
      </c>
    </row>
    <row r="96" spans="1:10" ht="14.25" hidden="1" outlineLevel="1">
      <c r="A96" s="329">
        <v>2007</v>
      </c>
      <c r="B96" s="44" t="s">
        <v>53</v>
      </c>
      <c r="C96" s="171">
        <v>59</v>
      </c>
      <c r="D96" s="97">
        <v>161</v>
      </c>
      <c r="E96" s="97">
        <v>34</v>
      </c>
      <c r="F96" s="97">
        <v>-136</v>
      </c>
      <c r="G96" s="97">
        <v>108</v>
      </c>
      <c r="H96" s="97">
        <v>14</v>
      </c>
      <c r="I96" s="97">
        <v>71</v>
      </c>
      <c r="J96" s="97">
        <v>22</v>
      </c>
    </row>
    <row r="97" spans="1:10" ht="14.25" hidden="1" outlineLevel="1">
      <c r="A97" s="329">
        <v>2007</v>
      </c>
      <c r="B97" s="44" t="s">
        <v>54</v>
      </c>
      <c r="C97" s="171">
        <v>60</v>
      </c>
      <c r="D97" s="97">
        <v>126</v>
      </c>
      <c r="E97" s="97">
        <v>-45</v>
      </c>
      <c r="F97" s="97">
        <v>-21</v>
      </c>
      <c r="G97" s="97">
        <v>181</v>
      </c>
      <c r="H97" s="97">
        <v>29</v>
      </c>
      <c r="I97" s="97">
        <v>103</v>
      </c>
      <c r="J97" s="97">
        <v>49</v>
      </c>
    </row>
    <row r="98" spans="1:10" ht="14.25" hidden="1" outlineLevel="1">
      <c r="A98" s="329">
        <v>2007</v>
      </c>
      <c r="B98" s="44" t="s">
        <v>55</v>
      </c>
      <c r="C98" s="171">
        <v>277</v>
      </c>
      <c r="D98" s="97">
        <v>332</v>
      </c>
      <c r="E98" s="97">
        <v>20</v>
      </c>
      <c r="F98" s="97">
        <v>-76</v>
      </c>
      <c r="G98" s="97">
        <v>389</v>
      </c>
      <c r="H98" s="97">
        <v>59</v>
      </c>
      <c r="I98" s="97">
        <v>268</v>
      </c>
      <c r="J98" s="97">
        <v>61</v>
      </c>
    </row>
    <row r="99" spans="1:10" ht="14.25" hidden="1" outlineLevel="1">
      <c r="A99" s="329">
        <v>2007</v>
      </c>
      <c r="B99" s="44" t="s">
        <v>56</v>
      </c>
      <c r="C99" s="171">
        <v>187</v>
      </c>
      <c r="D99" s="97">
        <v>-28</v>
      </c>
      <c r="E99" s="97">
        <v>143</v>
      </c>
      <c r="F99" s="97">
        <v>73</v>
      </c>
      <c r="G99" s="97">
        <v>127</v>
      </c>
      <c r="H99" s="97">
        <v>-24</v>
      </c>
      <c r="I99" s="97">
        <v>121</v>
      </c>
      <c r="J99" s="97">
        <v>29</v>
      </c>
    </row>
    <row r="100" spans="1:10" ht="14.25" hidden="1" outlineLevel="1">
      <c r="A100" s="329">
        <v>2007</v>
      </c>
      <c r="B100" s="44" t="s">
        <v>57</v>
      </c>
      <c r="C100" s="171">
        <v>308</v>
      </c>
      <c r="D100" s="97">
        <v>137</v>
      </c>
      <c r="E100" s="97">
        <v>22</v>
      </c>
      <c r="F100" s="97">
        <v>149</v>
      </c>
      <c r="G100" s="97">
        <v>239</v>
      </c>
      <c r="H100" s="97">
        <v>23</v>
      </c>
      <c r="I100" s="97">
        <v>168</v>
      </c>
      <c r="J100" s="97">
        <v>49</v>
      </c>
    </row>
    <row r="101" spans="1:10" ht="14.25" hidden="1" outlineLevel="1">
      <c r="A101" s="329">
        <v>2007</v>
      </c>
      <c r="B101" s="44" t="s">
        <v>58</v>
      </c>
      <c r="C101" s="171">
        <v>384</v>
      </c>
      <c r="D101" s="97">
        <v>425</v>
      </c>
      <c r="E101" s="97">
        <v>-54</v>
      </c>
      <c r="F101" s="97">
        <v>12</v>
      </c>
      <c r="G101" s="97">
        <v>233</v>
      </c>
      <c r="H101" s="97">
        <v>28</v>
      </c>
      <c r="I101" s="97">
        <v>151</v>
      </c>
      <c r="J101" s="97">
        <v>54</v>
      </c>
    </row>
    <row r="102" spans="1:10" ht="14.25" hidden="1" outlineLevel="1">
      <c r="A102" s="329">
        <v>2007</v>
      </c>
      <c r="B102" s="44" t="s">
        <v>59</v>
      </c>
      <c r="C102" s="171">
        <v>879</v>
      </c>
      <c r="D102" s="97">
        <v>534</v>
      </c>
      <c r="E102" s="97">
        <v>111</v>
      </c>
      <c r="F102" s="97">
        <v>234</v>
      </c>
      <c r="G102" s="97">
        <v>599</v>
      </c>
      <c r="H102" s="97">
        <v>27</v>
      </c>
      <c r="I102" s="97">
        <v>440</v>
      </c>
      <c r="J102" s="97">
        <v>132</v>
      </c>
    </row>
    <row r="103" spans="1:10" ht="14.25" hidden="1" outlineLevel="1">
      <c r="A103" s="329">
        <v>2007</v>
      </c>
      <c r="B103" s="44" t="s">
        <v>60</v>
      </c>
      <c r="C103" s="171">
        <v>400</v>
      </c>
      <c r="D103" s="97">
        <v>45</v>
      </c>
      <c r="E103" s="97">
        <v>164</v>
      </c>
      <c r="F103" s="97">
        <v>190</v>
      </c>
      <c r="G103" s="97">
        <v>196</v>
      </c>
      <c r="H103" s="97">
        <v>28</v>
      </c>
      <c r="I103" s="97">
        <v>129</v>
      </c>
      <c r="J103" s="97">
        <v>40</v>
      </c>
    </row>
    <row r="104" spans="1:10" ht="14.25" hidden="1" outlineLevel="1">
      <c r="A104" s="329">
        <v>2007</v>
      </c>
      <c r="B104" s="44" t="s">
        <v>61</v>
      </c>
      <c r="C104" s="171">
        <v>38</v>
      </c>
      <c r="D104" s="97">
        <v>-77</v>
      </c>
      <c r="E104" s="97">
        <v>10</v>
      </c>
      <c r="F104" s="97">
        <v>106</v>
      </c>
      <c r="G104" s="97">
        <v>193</v>
      </c>
      <c r="H104" s="97">
        <v>12</v>
      </c>
      <c r="I104" s="97">
        <v>138</v>
      </c>
      <c r="J104" s="97">
        <v>43</v>
      </c>
    </row>
    <row r="105" spans="1:10" ht="14.25" hidden="1" outlineLevel="1">
      <c r="A105" s="329">
        <v>2007</v>
      </c>
      <c r="B105" s="44" t="s">
        <v>62</v>
      </c>
      <c r="C105" s="171">
        <v>346</v>
      </c>
      <c r="D105" s="97">
        <v>243</v>
      </c>
      <c r="E105" s="97">
        <v>-8</v>
      </c>
      <c r="F105" s="97">
        <v>111</v>
      </c>
      <c r="G105" s="97">
        <v>191</v>
      </c>
      <c r="H105" s="97">
        <v>22</v>
      </c>
      <c r="I105" s="97">
        <v>131</v>
      </c>
      <c r="J105" s="97">
        <v>38</v>
      </c>
    </row>
    <row r="106" spans="1:10" ht="14.25" hidden="1" outlineLevel="1">
      <c r="A106" s="329">
        <v>2007</v>
      </c>
      <c r="B106" s="44" t="s">
        <v>63</v>
      </c>
      <c r="C106" s="171">
        <v>784</v>
      </c>
      <c r="D106" s="97">
        <v>211</v>
      </c>
      <c r="E106" s="97">
        <v>166</v>
      </c>
      <c r="F106" s="97">
        <v>407</v>
      </c>
      <c r="G106" s="97">
        <v>580</v>
      </c>
      <c r="H106" s="97">
        <v>62</v>
      </c>
      <c r="I106" s="97">
        <v>398</v>
      </c>
      <c r="J106" s="97">
        <v>121</v>
      </c>
    </row>
    <row r="107" spans="1:10" ht="14.25" hidden="1" outlineLevel="1">
      <c r="A107" s="329">
        <v>2007</v>
      </c>
      <c r="B107" s="44" t="s">
        <v>64</v>
      </c>
      <c r="C107" s="171">
        <v>386</v>
      </c>
      <c r="D107" s="97">
        <v>173</v>
      </c>
      <c r="E107" s="97">
        <v>84</v>
      </c>
      <c r="F107" s="97">
        <v>129</v>
      </c>
      <c r="G107" s="97">
        <v>244</v>
      </c>
      <c r="H107" s="97">
        <v>23</v>
      </c>
      <c r="I107" s="97">
        <v>163</v>
      </c>
      <c r="J107" s="97">
        <v>58</v>
      </c>
    </row>
    <row r="108" spans="1:10" ht="14.25" hidden="1" outlineLevel="1">
      <c r="A108" s="329">
        <v>2007</v>
      </c>
      <c r="B108" s="44" t="s">
        <v>65</v>
      </c>
      <c r="C108" s="171">
        <v>153</v>
      </c>
      <c r="D108" s="97">
        <v>156</v>
      </c>
      <c r="E108" s="97">
        <v>70</v>
      </c>
      <c r="F108" s="97">
        <v>-73</v>
      </c>
      <c r="G108" s="97">
        <v>235</v>
      </c>
      <c r="H108" s="97">
        <v>22</v>
      </c>
      <c r="I108" s="97">
        <v>155</v>
      </c>
      <c r="J108" s="97">
        <v>57</v>
      </c>
    </row>
    <row r="109" spans="1:10" ht="14.25" hidden="1" outlineLevel="1">
      <c r="A109" s="329">
        <v>2007</v>
      </c>
      <c r="B109" s="44" t="s">
        <v>66</v>
      </c>
      <c r="C109" s="171">
        <v>285</v>
      </c>
      <c r="D109" s="97">
        <v>60</v>
      </c>
      <c r="E109" s="97">
        <v>178</v>
      </c>
      <c r="F109" s="97">
        <v>48</v>
      </c>
      <c r="G109" s="97">
        <v>204</v>
      </c>
      <c r="H109" s="97">
        <v>17</v>
      </c>
      <c r="I109" s="97">
        <v>151</v>
      </c>
      <c r="J109" s="97">
        <v>35</v>
      </c>
    </row>
    <row r="110" spans="1:10" ht="14.25" hidden="1" outlineLevel="1">
      <c r="A110" s="329">
        <v>2007</v>
      </c>
      <c r="B110" s="44" t="s">
        <v>67</v>
      </c>
      <c r="C110" s="171">
        <v>824</v>
      </c>
      <c r="D110" s="97">
        <v>389</v>
      </c>
      <c r="E110" s="97">
        <v>332</v>
      </c>
      <c r="F110" s="97">
        <v>104</v>
      </c>
      <c r="G110" s="97">
        <v>683</v>
      </c>
      <c r="H110" s="97">
        <v>62</v>
      </c>
      <c r="I110" s="97">
        <v>469</v>
      </c>
      <c r="J110" s="97">
        <v>150</v>
      </c>
    </row>
    <row r="111" spans="1:10" ht="14.25" collapsed="1">
      <c r="A111" s="330">
        <v>2007</v>
      </c>
      <c r="B111" s="88"/>
      <c r="C111" s="259">
        <v>2764</v>
      </c>
      <c r="D111" s="170">
        <v>1466</v>
      </c>
      <c r="E111" s="170">
        <v>629</v>
      </c>
      <c r="F111" s="170">
        <v>669</v>
      </c>
      <c r="G111" s="170">
        <v>2251</v>
      </c>
      <c r="H111" s="170">
        <v>210</v>
      </c>
      <c r="I111" s="170">
        <v>1575</v>
      </c>
      <c r="J111" s="170">
        <v>464</v>
      </c>
    </row>
    <row r="112" spans="1:10" ht="14.25" hidden="1" outlineLevel="1">
      <c r="A112" s="329">
        <v>2008</v>
      </c>
      <c r="B112" s="44" t="s">
        <v>52</v>
      </c>
      <c r="C112" s="171">
        <v>574</v>
      </c>
      <c r="D112" s="97">
        <v>296</v>
      </c>
      <c r="E112" s="97">
        <v>184</v>
      </c>
      <c r="F112" s="97">
        <v>95</v>
      </c>
      <c r="G112" s="97">
        <v>139</v>
      </c>
      <c r="H112" s="97">
        <v>8</v>
      </c>
      <c r="I112" s="97">
        <v>111</v>
      </c>
      <c r="J112" s="97">
        <v>21</v>
      </c>
    </row>
    <row r="113" spans="1:10" ht="14.25" hidden="1" outlineLevel="1">
      <c r="A113" s="329">
        <v>2008</v>
      </c>
      <c r="B113" s="44" t="s">
        <v>53</v>
      </c>
      <c r="C113" s="171">
        <v>165</v>
      </c>
      <c r="D113" s="97">
        <v>110</v>
      </c>
      <c r="E113" s="97">
        <v>9</v>
      </c>
      <c r="F113" s="97">
        <v>46</v>
      </c>
      <c r="G113" s="97">
        <v>160</v>
      </c>
      <c r="H113" s="97">
        <v>17</v>
      </c>
      <c r="I113" s="97">
        <v>114</v>
      </c>
      <c r="J113" s="97">
        <v>29</v>
      </c>
    </row>
    <row r="114" spans="1:10" ht="14.25" hidden="1" outlineLevel="1">
      <c r="A114" s="329">
        <v>2008</v>
      </c>
      <c r="B114" s="44" t="s">
        <v>54</v>
      </c>
      <c r="C114" s="171">
        <v>136</v>
      </c>
      <c r="D114" s="97">
        <v>92</v>
      </c>
      <c r="E114" s="97">
        <v>-14</v>
      </c>
      <c r="F114" s="97">
        <v>57</v>
      </c>
      <c r="G114" s="97">
        <v>201</v>
      </c>
      <c r="H114" s="97">
        <v>26</v>
      </c>
      <c r="I114" s="97">
        <v>126</v>
      </c>
      <c r="J114" s="97">
        <v>48</v>
      </c>
    </row>
    <row r="115" spans="1:10" ht="14.25" collapsed="1">
      <c r="A115" s="329">
        <v>2008</v>
      </c>
      <c r="B115" s="44" t="s">
        <v>55</v>
      </c>
      <c r="C115" s="171">
        <v>875</v>
      </c>
      <c r="D115" s="97">
        <v>776</v>
      </c>
      <c r="E115" s="97">
        <v>569</v>
      </c>
      <c r="F115" s="97">
        <v>677</v>
      </c>
      <c r="G115" s="97">
        <v>935</v>
      </c>
      <c r="H115" s="97">
        <v>617</v>
      </c>
      <c r="I115" s="97">
        <v>814</v>
      </c>
      <c r="J115" s="97">
        <v>651</v>
      </c>
    </row>
    <row r="116" spans="1:10" ht="14.25" hidden="1" outlineLevel="1">
      <c r="A116" s="329">
        <v>2008</v>
      </c>
      <c r="B116" s="44" t="s">
        <v>56</v>
      </c>
      <c r="C116" s="171">
        <v>218</v>
      </c>
      <c r="D116" s="97">
        <v>59</v>
      </c>
      <c r="E116" s="97">
        <v>32</v>
      </c>
      <c r="F116" s="97">
        <v>127</v>
      </c>
      <c r="G116" s="97">
        <v>257</v>
      </c>
      <c r="H116" s="97">
        <v>42</v>
      </c>
      <c r="I116" s="97">
        <v>173</v>
      </c>
      <c r="J116" s="97">
        <v>41</v>
      </c>
    </row>
    <row r="117" spans="1:10" ht="14.25" hidden="1" outlineLevel="1">
      <c r="A117" s="329">
        <v>2008</v>
      </c>
      <c r="B117" s="44" t="s">
        <v>57</v>
      </c>
      <c r="C117" s="171">
        <v>14</v>
      </c>
      <c r="D117" s="97">
        <v>17</v>
      </c>
      <c r="E117" s="97">
        <v>-14</v>
      </c>
      <c r="F117" s="97">
        <v>12</v>
      </c>
      <c r="G117" s="97">
        <v>252</v>
      </c>
      <c r="H117" s="97">
        <v>36</v>
      </c>
      <c r="I117" s="97">
        <v>167</v>
      </c>
      <c r="J117" s="97">
        <v>50</v>
      </c>
    </row>
    <row r="118" spans="1:10" ht="14.25" hidden="1" outlineLevel="1">
      <c r="A118" s="329">
        <v>2008</v>
      </c>
      <c r="B118" s="44" t="s">
        <v>58</v>
      </c>
      <c r="C118" s="171">
        <v>364</v>
      </c>
      <c r="D118" s="97">
        <v>192</v>
      </c>
      <c r="E118" s="97">
        <v>68</v>
      </c>
      <c r="F118" s="97">
        <v>104</v>
      </c>
      <c r="G118" s="97">
        <v>275</v>
      </c>
      <c r="H118" s="97">
        <v>33</v>
      </c>
      <c r="I118" s="97">
        <v>183</v>
      </c>
      <c r="J118" s="97">
        <v>59</v>
      </c>
    </row>
    <row r="119" spans="1:10" ht="14.25" collapsed="1">
      <c r="A119" s="329">
        <v>2008</v>
      </c>
      <c r="B119" s="44" t="s">
        <v>59</v>
      </c>
      <c r="C119" s="171">
        <v>596</v>
      </c>
      <c r="D119" s="97">
        <v>268</v>
      </c>
      <c r="E119" s="97">
        <v>86</v>
      </c>
      <c r="F119" s="97">
        <v>243</v>
      </c>
      <c r="G119" s="97">
        <v>784</v>
      </c>
      <c r="H119" s="97">
        <v>111</v>
      </c>
      <c r="I119" s="97">
        <v>523</v>
      </c>
      <c r="J119" s="97">
        <v>150</v>
      </c>
    </row>
    <row r="120" spans="1:10" ht="14.25" hidden="1" outlineLevel="1">
      <c r="A120" s="329">
        <v>2008</v>
      </c>
      <c r="B120" s="44" t="s">
        <v>60</v>
      </c>
      <c r="C120" s="171">
        <v>374</v>
      </c>
      <c r="D120" s="97">
        <v>107</v>
      </c>
      <c r="E120" s="97">
        <v>185</v>
      </c>
      <c r="F120" s="97">
        <v>83</v>
      </c>
      <c r="G120" s="97">
        <v>272</v>
      </c>
      <c r="H120" s="97">
        <v>51</v>
      </c>
      <c r="I120" s="97">
        <v>179</v>
      </c>
      <c r="J120" s="97">
        <v>42</v>
      </c>
    </row>
    <row r="121" spans="1:10" ht="14.25" hidden="1" outlineLevel="1">
      <c r="A121" s="329">
        <v>2008</v>
      </c>
      <c r="B121" s="44" t="s">
        <v>61</v>
      </c>
      <c r="C121" s="171">
        <v>160</v>
      </c>
      <c r="D121" s="97">
        <v>24</v>
      </c>
      <c r="E121" s="97">
        <v>99</v>
      </c>
      <c r="F121" s="97">
        <v>37</v>
      </c>
      <c r="G121" s="97">
        <v>217</v>
      </c>
      <c r="H121" s="97">
        <v>32</v>
      </c>
      <c r="I121" s="97">
        <v>151</v>
      </c>
      <c r="J121" s="97">
        <v>34</v>
      </c>
    </row>
    <row r="122" spans="1:10" ht="14.25" hidden="1" outlineLevel="1">
      <c r="A122" s="329">
        <v>2008</v>
      </c>
      <c r="B122" s="44" t="s">
        <v>62</v>
      </c>
      <c r="C122" s="171">
        <v>30</v>
      </c>
      <c r="D122" s="97">
        <v>-79</v>
      </c>
      <c r="E122" s="97">
        <v>52</v>
      </c>
      <c r="F122" s="97">
        <v>57</v>
      </c>
      <c r="G122" s="97">
        <v>224</v>
      </c>
      <c r="H122" s="97">
        <v>32</v>
      </c>
      <c r="I122" s="97">
        <v>152</v>
      </c>
      <c r="J122" s="97">
        <v>40</v>
      </c>
    </row>
    <row r="123" spans="1:10" s="116" customFormat="1" ht="14.25" collapsed="1">
      <c r="A123" s="329">
        <v>2008</v>
      </c>
      <c r="B123" s="44" t="s">
        <v>63</v>
      </c>
      <c r="C123" s="171">
        <v>564</v>
      </c>
      <c r="D123" s="97">
        <v>52</v>
      </c>
      <c r="E123" s="97">
        <v>336</v>
      </c>
      <c r="F123" s="97">
        <v>177</v>
      </c>
      <c r="G123" s="97">
        <v>713</v>
      </c>
      <c r="H123" s="97">
        <v>115</v>
      </c>
      <c r="I123" s="97">
        <v>482</v>
      </c>
      <c r="J123" s="97">
        <v>116</v>
      </c>
    </row>
    <row r="124" spans="1:10" ht="14.25" hidden="1">
      <c r="A124" s="329">
        <v>2008</v>
      </c>
      <c r="B124" s="44" t="s">
        <v>64</v>
      </c>
      <c r="C124" s="171">
        <v>156</v>
      </c>
      <c r="D124" s="97">
        <v>-67</v>
      </c>
      <c r="E124" s="97">
        <v>49</v>
      </c>
      <c r="F124" s="97">
        <v>173</v>
      </c>
      <c r="G124" s="97">
        <v>247</v>
      </c>
      <c r="H124" s="97">
        <v>35</v>
      </c>
      <c r="I124" s="97">
        <v>170</v>
      </c>
      <c r="J124" s="97">
        <v>42</v>
      </c>
    </row>
    <row r="125" spans="1:10" ht="14.25" hidden="1">
      <c r="A125" s="329">
        <v>2008</v>
      </c>
      <c r="B125" s="44" t="s">
        <v>65</v>
      </c>
      <c r="C125" s="171">
        <v>138</v>
      </c>
      <c r="D125" s="97">
        <v>60</v>
      </c>
      <c r="E125" s="97">
        <v>55</v>
      </c>
      <c r="F125" s="97">
        <v>23</v>
      </c>
      <c r="G125" s="97">
        <v>167</v>
      </c>
      <c r="H125" s="97">
        <v>21</v>
      </c>
      <c r="I125" s="97">
        <v>111</v>
      </c>
      <c r="J125" s="97">
        <v>35</v>
      </c>
    </row>
    <row r="126" spans="1:10" ht="14.25" hidden="1" outlineLevel="1">
      <c r="A126" s="329">
        <v>2008</v>
      </c>
      <c r="B126" s="44" t="s">
        <v>66</v>
      </c>
      <c r="C126" s="171">
        <v>-252</v>
      </c>
      <c r="D126" s="97">
        <v>-323</v>
      </c>
      <c r="E126" s="97">
        <v>39</v>
      </c>
      <c r="F126" s="97">
        <v>33</v>
      </c>
      <c r="G126" s="97">
        <v>139</v>
      </c>
      <c r="H126" s="97">
        <v>7</v>
      </c>
      <c r="I126" s="97">
        <v>127</v>
      </c>
      <c r="J126" s="97">
        <v>5</v>
      </c>
    </row>
    <row r="127" spans="1:10" ht="14.25" collapsed="1">
      <c r="A127" s="330">
        <v>2008</v>
      </c>
      <c r="B127" s="88" t="s">
        <v>67</v>
      </c>
      <c r="C127" s="259">
        <v>45</v>
      </c>
      <c r="D127" s="170">
        <v>-325</v>
      </c>
      <c r="E127" s="170">
        <v>143</v>
      </c>
      <c r="F127" s="170">
        <v>227</v>
      </c>
      <c r="G127" s="170">
        <v>556</v>
      </c>
      <c r="H127" s="170">
        <v>63</v>
      </c>
      <c r="I127" s="170">
        <v>411</v>
      </c>
      <c r="J127" s="170">
        <v>82</v>
      </c>
    </row>
    <row r="128" spans="1:10" ht="14.25">
      <c r="A128" s="329">
        <v>2008</v>
      </c>
      <c r="B128" s="44"/>
      <c r="C128" s="171">
        <v>2080</v>
      </c>
      <c r="D128" s="97">
        <v>771</v>
      </c>
      <c r="E128" s="97">
        <v>1134</v>
      </c>
      <c r="F128" s="97">
        <v>1324</v>
      </c>
      <c r="G128" s="97">
        <v>2988</v>
      </c>
      <c r="H128" s="97">
        <v>906</v>
      </c>
      <c r="I128" s="97">
        <v>2230</v>
      </c>
      <c r="J128" s="97">
        <v>999</v>
      </c>
    </row>
    <row r="129" spans="1:11" ht="14.25" hidden="1" outlineLevel="1">
      <c r="A129" s="329">
        <v>2009</v>
      </c>
      <c r="B129" s="44" t="s">
        <v>52</v>
      </c>
      <c r="C129" s="441">
        <v>115</v>
      </c>
      <c r="D129" s="442">
        <v>-37</v>
      </c>
      <c r="E129" s="442">
        <v>66</v>
      </c>
      <c r="F129" s="442">
        <v>85</v>
      </c>
      <c r="G129" s="442">
        <v>-18</v>
      </c>
      <c r="H129" s="442">
        <v>-11</v>
      </c>
      <c r="I129" s="442">
        <v>-3</v>
      </c>
      <c r="J129" s="442">
        <v>-4</v>
      </c>
      <c r="K129" s="443"/>
    </row>
    <row r="130" spans="1:10" ht="14.25" hidden="1" outlineLevel="1">
      <c r="A130" s="329">
        <v>2009</v>
      </c>
      <c r="B130" s="44" t="s">
        <v>53</v>
      </c>
      <c r="C130" s="171">
        <v>91</v>
      </c>
      <c r="D130" s="97">
        <v>114</v>
      </c>
      <c r="E130" s="97">
        <v>34</v>
      </c>
      <c r="F130" s="97">
        <v>-57</v>
      </c>
      <c r="G130" s="97">
        <v>128</v>
      </c>
      <c r="H130" s="97">
        <v>15</v>
      </c>
      <c r="I130" s="97">
        <v>98</v>
      </c>
      <c r="J130" s="97">
        <v>15</v>
      </c>
    </row>
    <row r="131" spans="1:10" ht="14.25" hidden="1" outlineLevel="1">
      <c r="A131" s="329">
        <v>2009</v>
      </c>
      <c r="B131" s="44" t="s">
        <v>54</v>
      </c>
      <c r="C131" s="171">
        <v>-44</v>
      </c>
      <c r="D131" s="97">
        <v>-82</v>
      </c>
      <c r="E131" s="97">
        <v>28</v>
      </c>
      <c r="F131" s="97">
        <v>11</v>
      </c>
      <c r="G131" s="97">
        <v>160</v>
      </c>
      <c r="H131" s="97">
        <v>30</v>
      </c>
      <c r="I131" s="97">
        <v>79</v>
      </c>
      <c r="J131" s="97">
        <v>51</v>
      </c>
    </row>
    <row r="132" spans="1:11" ht="14.25" collapsed="1">
      <c r="A132" s="329">
        <v>2009</v>
      </c>
      <c r="B132" s="44" t="s">
        <v>55</v>
      </c>
      <c r="C132" s="171">
        <v>162</v>
      </c>
      <c r="D132" s="97">
        <v>-5</v>
      </c>
      <c r="E132" s="97">
        <v>128</v>
      </c>
      <c r="F132" s="97">
        <v>39</v>
      </c>
      <c r="G132" s="97">
        <v>270</v>
      </c>
      <c r="H132" s="97">
        <v>34</v>
      </c>
      <c r="I132" s="97">
        <v>174</v>
      </c>
      <c r="J132" s="97">
        <v>62</v>
      </c>
      <c r="K132" s="505"/>
    </row>
    <row r="133" spans="1:10" ht="14.25">
      <c r="A133" s="329">
        <v>2009</v>
      </c>
      <c r="B133" s="44" t="s">
        <v>56</v>
      </c>
      <c r="C133" s="171">
        <v>-95</v>
      </c>
      <c r="D133" s="97">
        <v>-170</v>
      </c>
      <c r="E133" s="97">
        <v>54</v>
      </c>
      <c r="F133" s="97">
        <v>21</v>
      </c>
      <c r="G133" s="97">
        <v>118</v>
      </c>
      <c r="H133" s="97">
        <v>39</v>
      </c>
      <c r="I133" s="97">
        <v>77</v>
      </c>
      <c r="J133" s="97">
        <v>2</v>
      </c>
    </row>
    <row r="134" spans="1:10" ht="14.25">
      <c r="A134" s="329">
        <v>2009</v>
      </c>
      <c r="B134" s="44" t="s">
        <v>57</v>
      </c>
      <c r="C134" s="171">
        <v>-110</v>
      </c>
      <c r="D134" s="97">
        <v>-179</v>
      </c>
      <c r="E134" s="97">
        <v>91</v>
      </c>
      <c r="F134" s="97">
        <v>-22</v>
      </c>
      <c r="G134" s="97">
        <v>138</v>
      </c>
      <c r="H134" s="97">
        <v>26</v>
      </c>
      <c r="I134" s="97">
        <v>86</v>
      </c>
      <c r="J134" s="97">
        <v>26</v>
      </c>
    </row>
    <row r="135" spans="1:10" ht="14.25">
      <c r="A135" s="329">
        <v>2009</v>
      </c>
      <c r="B135" s="44" t="s">
        <v>58</v>
      </c>
      <c r="C135" s="171">
        <v>-108</v>
      </c>
      <c r="D135" s="97">
        <v>-109</v>
      </c>
      <c r="E135" s="97">
        <v>67</v>
      </c>
      <c r="F135" s="97">
        <v>-66</v>
      </c>
      <c r="G135" s="97">
        <v>165</v>
      </c>
      <c r="H135" s="97">
        <v>33</v>
      </c>
      <c r="I135" s="97">
        <v>113</v>
      </c>
      <c r="J135" s="97">
        <v>20</v>
      </c>
    </row>
    <row r="136" spans="1:11" ht="14.25">
      <c r="A136" s="329">
        <v>2009</v>
      </c>
      <c r="B136" s="44" t="s">
        <v>59</v>
      </c>
      <c r="C136" s="171">
        <v>-313</v>
      </c>
      <c r="D136" s="97">
        <v>-458</v>
      </c>
      <c r="E136" s="97">
        <v>212</v>
      </c>
      <c r="F136" s="97">
        <v>-67</v>
      </c>
      <c r="G136" s="97">
        <v>421</v>
      </c>
      <c r="H136" s="97">
        <v>98</v>
      </c>
      <c r="I136" s="97">
        <v>276</v>
      </c>
      <c r="J136" s="97">
        <v>48</v>
      </c>
      <c r="K136" s="505"/>
    </row>
    <row r="137" spans="1:10" ht="14.25">
      <c r="A137" s="329">
        <v>2009</v>
      </c>
      <c r="B137" s="44" t="s">
        <v>60</v>
      </c>
      <c r="C137" s="171">
        <v>-70</v>
      </c>
      <c r="D137" s="97">
        <v>-134</v>
      </c>
      <c r="E137" s="97">
        <v>46</v>
      </c>
      <c r="F137" s="97">
        <v>18</v>
      </c>
      <c r="G137" s="97">
        <v>145</v>
      </c>
      <c r="H137" s="97">
        <v>26</v>
      </c>
      <c r="I137" s="97">
        <v>101</v>
      </c>
      <c r="J137" s="97">
        <v>18</v>
      </c>
    </row>
    <row r="138" spans="1:10" ht="14.25">
      <c r="A138" s="329">
        <v>2009</v>
      </c>
      <c r="B138" s="44" t="s">
        <v>61</v>
      </c>
      <c r="C138" s="171">
        <v>140</v>
      </c>
      <c r="D138" s="97">
        <v>-3</v>
      </c>
      <c r="E138" s="97">
        <v>121</v>
      </c>
      <c r="F138" s="97">
        <v>22</v>
      </c>
      <c r="G138" s="97">
        <v>119</v>
      </c>
      <c r="H138" s="97">
        <v>17</v>
      </c>
      <c r="I138" s="97">
        <v>86</v>
      </c>
      <c r="J138" s="97">
        <v>16</v>
      </c>
    </row>
    <row r="139" spans="1:10" ht="14.25">
      <c r="A139" s="329">
        <v>2009</v>
      </c>
      <c r="B139" s="44" t="s">
        <v>62</v>
      </c>
      <c r="C139" s="171">
        <v>-32</v>
      </c>
      <c r="D139" s="97">
        <v>-60</v>
      </c>
      <c r="E139" s="97">
        <v>43</v>
      </c>
      <c r="F139" s="97">
        <v>-15</v>
      </c>
      <c r="G139" s="97">
        <v>120</v>
      </c>
      <c r="H139" s="97">
        <v>22</v>
      </c>
      <c r="I139" s="97">
        <v>54</v>
      </c>
      <c r="J139" s="97">
        <v>44</v>
      </c>
    </row>
    <row r="140" spans="1:10" ht="14.25">
      <c r="A140" s="329">
        <v>2009</v>
      </c>
      <c r="B140" s="44" t="s">
        <v>63</v>
      </c>
      <c r="C140" s="171">
        <v>38</v>
      </c>
      <c r="D140" s="97">
        <v>-197</v>
      </c>
      <c r="E140" s="97">
        <v>210</v>
      </c>
      <c r="F140" s="97">
        <v>25</v>
      </c>
      <c r="G140" s="97">
        <v>384</v>
      </c>
      <c r="H140" s="97">
        <v>65</v>
      </c>
      <c r="I140" s="97">
        <v>241</v>
      </c>
      <c r="J140" s="97">
        <v>78</v>
      </c>
    </row>
    <row r="141" spans="1:10" ht="14.25">
      <c r="A141" s="329">
        <v>2009</v>
      </c>
      <c r="B141" s="44" t="s">
        <v>64</v>
      </c>
      <c r="C141" s="171">
        <v>-7</v>
      </c>
      <c r="D141" s="97">
        <v>8</v>
      </c>
      <c r="E141" s="97">
        <v>-21</v>
      </c>
      <c r="F141" s="97">
        <v>6</v>
      </c>
      <c r="G141" s="97">
        <v>107</v>
      </c>
      <c r="H141" s="97">
        <v>22</v>
      </c>
      <c r="I141" s="97">
        <v>74</v>
      </c>
      <c r="J141" s="97">
        <v>11</v>
      </c>
    </row>
    <row r="142" spans="1:10" ht="14.25" hidden="1" outlineLevel="1">
      <c r="A142" s="329">
        <v>2009</v>
      </c>
      <c r="B142" s="44" t="s">
        <v>65</v>
      </c>
      <c r="C142" s="171"/>
      <c r="D142" s="97"/>
      <c r="E142" s="97"/>
      <c r="F142" s="97"/>
      <c r="G142" s="97"/>
      <c r="H142" s="97"/>
      <c r="I142" s="97"/>
      <c r="J142" s="97"/>
    </row>
    <row r="143" spans="1:10" ht="14.25" hidden="1" outlineLevel="1">
      <c r="A143" s="329">
        <v>2009</v>
      </c>
      <c r="B143" s="44" t="s">
        <v>66</v>
      </c>
      <c r="C143" s="171"/>
      <c r="D143" s="97"/>
      <c r="E143" s="97"/>
      <c r="F143" s="97"/>
      <c r="G143" s="97"/>
      <c r="H143" s="97"/>
      <c r="I143" s="97"/>
      <c r="J143" s="97"/>
    </row>
    <row r="144" spans="1:10" ht="14.25" hidden="1" outlineLevel="1">
      <c r="A144" s="329">
        <v>2009</v>
      </c>
      <c r="B144" s="44" t="s">
        <v>67</v>
      </c>
      <c r="C144" s="171"/>
      <c r="D144" s="97"/>
      <c r="E144" s="97"/>
      <c r="F144" s="97"/>
      <c r="G144" s="97"/>
      <c r="H144" s="97"/>
      <c r="I144" s="97"/>
      <c r="J144" s="97"/>
    </row>
    <row r="145" spans="1:10" ht="14.25" hidden="1" outlineLevel="1">
      <c r="A145" s="329">
        <v>2009</v>
      </c>
      <c r="B145" s="44"/>
      <c r="C145" s="171"/>
      <c r="D145" s="97"/>
      <c r="E145" s="97"/>
      <c r="F145" s="97"/>
      <c r="G145" s="97"/>
      <c r="H145" s="97"/>
      <c r="I145" s="97"/>
      <c r="J145" s="97"/>
    </row>
    <row r="146" spans="1:10" ht="14.25" collapsed="1">
      <c r="A146" s="166"/>
      <c r="B146" s="100"/>
      <c r="C146" s="553" t="s">
        <v>69</v>
      </c>
      <c r="D146" s="553"/>
      <c r="E146" s="553"/>
      <c r="F146" s="553"/>
      <c r="G146" s="553"/>
      <c r="H146" s="553"/>
      <c r="I146" s="553"/>
      <c r="J146" s="554"/>
    </row>
    <row r="147" spans="1:10" ht="14.25" hidden="1" outlineLevel="1">
      <c r="A147" s="329">
        <v>2007</v>
      </c>
      <c r="B147" s="44" t="s">
        <v>52</v>
      </c>
      <c r="C147" s="40">
        <v>21.6</v>
      </c>
      <c r="D147" s="36">
        <v>15.527869898065418</v>
      </c>
      <c r="E147" s="36">
        <v>25.55486153968471</v>
      </c>
      <c r="F147" s="36">
        <v>26.60948047332876</v>
      </c>
      <c r="G147" s="36">
        <v>32.2</v>
      </c>
      <c r="H147" s="36">
        <v>26.4</v>
      </c>
      <c r="I147" s="36">
        <v>33.2</v>
      </c>
      <c r="J147" s="36">
        <v>33.8</v>
      </c>
    </row>
    <row r="148" spans="1:10" ht="14.25" hidden="1" outlineLevel="1">
      <c r="A148" s="329">
        <v>2007</v>
      </c>
      <c r="B148" s="44" t="s">
        <v>53</v>
      </c>
      <c r="C148" s="40">
        <v>21.2</v>
      </c>
      <c r="D148" s="36">
        <v>19.497567321375428</v>
      </c>
      <c r="E148" s="36">
        <v>27.89076501052083</v>
      </c>
      <c r="F148" s="36">
        <v>19.87823349486887</v>
      </c>
      <c r="G148" s="36">
        <v>32.1</v>
      </c>
      <c r="H148" s="36">
        <v>26.9</v>
      </c>
      <c r="I148" s="36">
        <v>32.5</v>
      </c>
      <c r="J148" s="36">
        <v>35.5</v>
      </c>
    </row>
    <row r="149" spans="1:10" ht="14.25" hidden="1" outlineLevel="1">
      <c r="A149" s="329">
        <v>2007</v>
      </c>
      <c r="B149" s="44" t="s">
        <v>54</v>
      </c>
      <c r="C149" s="40">
        <v>20.1</v>
      </c>
      <c r="D149" s="36">
        <v>23.871163310882945</v>
      </c>
      <c r="E149" s="36">
        <v>18.710577639926306</v>
      </c>
      <c r="F149" s="36">
        <v>16.677768344316124</v>
      </c>
      <c r="G149" s="36">
        <v>31.2</v>
      </c>
      <c r="H149" s="36">
        <v>24.8</v>
      </c>
      <c r="I149" s="36">
        <v>31.5</v>
      </c>
      <c r="J149" s="36">
        <v>35.8</v>
      </c>
    </row>
    <row r="150" spans="1:10" ht="14.25" hidden="1" outlineLevel="1">
      <c r="A150" s="329">
        <v>2007</v>
      </c>
      <c r="B150" s="44" t="s">
        <v>55</v>
      </c>
      <c r="C150" s="40">
        <v>20.1</v>
      </c>
      <c r="D150" s="36">
        <v>23.9</v>
      </c>
      <c r="E150" s="36">
        <v>18.7</v>
      </c>
      <c r="F150" s="36">
        <v>16.7</v>
      </c>
      <c r="G150" s="36">
        <v>31.2</v>
      </c>
      <c r="H150" s="36">
        <v>24.8</v>
      </c>
      <c r="I150" s="36">
        <v>31.5</v>
      </c>
      <c r="J150" s="36">
        <v>35.8</v>
      </c>
    </row>
    <row r="151" spans="1:10" ht="14.25" hidden="1" outlineLevel="1">
      <c r="A151" s="329">
        <v>2007</v>
      </c>
      <c r="B151" s="44" t="s">
        <v>56</v>
      </c>
      <c r="C151" s="40">
        <v>21.1</v>
      </c>
      <c r="D151" s="36">
        <v>23.089679020643246</v>
      </c>
      <c r="E151" s="36">
        <v>26.417713181690566</v>
      </c>
      <c r="F151" s="36">
        <v>16.394619677946448</v>
      </c>
      <c r="G151" s="36">
        <v>29.9</v>
      </c>
      <c r="H151" s="36">
        <v>20.2</v>
      </c>
      <c r="I151" s="36">
        <v>31.4</v>
      </c>
      <c r="J151" s="36">
        <v>32.5</v>
      </c>
    </row>
    <row r="152" spans="1:10" ht="14.25" hidden="1" outlineLevel="1">
      <c r="A152" s="329">
        <v>2007</v>
      </c>
      <c r="B152" s="44" t="s">
        <v>57</v>
      </c>
      <c r="C152" s="40">
        <v>20.9</v>
      </c>
      <c r="D152" s="36">
        <v>17.836211489471097</v>
      </c>
      <c r="E152" s="36">
        <v>19.791976349906438</v>
      </c>
      <c r="F152" s="36">
        <v>25.08859929062333</v>
      </c>
      <c r="G152" s="36">
        <v>29.4</v>
      </c>
      <c r="H152" s="36">
        <v>20</v>
      </c>
      <c r="I152" s="36">
        <v>31.7</v>
      </c>
      <c r="J152" s="36">
        <v>29.4</v>
      </c>
    </row>
    <row r="153" spans="1:10" ht="14.25" hidden="1" outlineLevel="1">
      <c r="A153" s="329">
        <v>2007</v>
      </c>
      <c r="B153" s="44" t="s">
        <v>58</v>
      </c>
      <c r="C153" s="40">
        <v>22</v>
      </c>
      <c r="D153" s="36">
        <v>22.23783017502586</v>
      </c>
      <c r="E153" s="36">
        <v>21.025839070931</v>
      </c>
      <c r="F153" s="36">
        <v>22.22287435369615</v>
      </c>
      <c r="G153" s="36">
        <v>28.8</v>
      </c>
      <c r="H153" s="36">
        <v>19.9</v>
      </c>
      <c r="I153" s="36">
        <v>31</v>
      </c>
      <c r="J153" s="36">
        <v>28.7</v>
      </c>
    </row>
    <row r="154" spans="1:10" ht="14.25" hidden="1" outlineLevel="1">
      <c r="A154" s="329">
        <v>2007</v>
      </c>
      <c r="B154" s="44" t="s">
        <v>59</v>
      </c>
      <c r="C154" s="40">
        <v>22</v>
      </c>
      <c r="D154" s="36">
        <v>22.2</v>
      </c>
      <c r="E154" s="36">
        <v>21</v>
      </c>
      <c r="F154" s="36">
        <v>22.2</v>
      </c>
      <c r="G154" s="36">
        <v>28.8</v>
      </c>
      <c r="H154" s="36">
        <v>19.9</v>
      </c>
      <c r="I154" s="36">
        <v>31</v>
      </c>
      <c r="J154" s="36">
        <v>28.7</v>
      </c>
    </row>
    <row r="155" spans="1:10" ht="14.25" hidden="1" outlineLevel="1">
      <c r="A155" s="329">
        <v>2007</v>
      </c>
      <c r="B155" s="44" t="s">
        <v>60</v>
      </c>
      <c r="C155" s="40">
        <v>29.4</v>
      </c>
      <c r="D155" s="36">
        <v>30.20317257472238</v>
      </c>
      <c r="E155" s="36">
        <v>34.834847906572406</v>
      </c>
      <c r="F155" s="36">
        <v>25.923619211257655</v>
      </c>
      <c r="G155" s="36">
        <v>28.6</v>
      </c>
      <c r="H155" s="36">
        <v>20.7</v>
      </c>
      <c r="I155" s="36">
        <v>30.7</v>
      </c>
      <c r="J155" s="36">
        <v>27.5</v>
      </c>
    </row>
    <row r="156" spans="1:10" ht="14.25" hidden="1" outlineLevel="1">
      <c r="A156" s="329">
        <v>2007</v>
      </c>
      <c r="B156" s="44" t="s">
        <v>61</v>
      </c>
      <c r="C156" s="40">
        <v>27.8</v>
      </c>
      <c r="D156" s="36">
        <v>27.812408232635974</v>
      </c>
      <c r="E156" s="36">
        <v>31.19762514777971</v>
      </c>
      <c r="F156" s="36">
        <v>26.050713435162812</v>
      </c>
      <c r="G156" s="36">
        <v>28.2</v>
      </c>
      <c r="H156" s="36">
        <v>19.9</v>
      </c>
      <c r="I156" s="36">
        <v>30.4</v>
      </c>
      <c r="J156" s="36">
        <v>27.4</v>
      </c>
    </row>
    <row r="157" spans="1:10" ht="14.25" hidden="1" outlineLevel="1">
      <c r="A157" s="329">
        <v>2007</v>
      </c>
      <c r="B157" s="44" t="s">
        <v>62</v>
      </c>
      <c r="C157" s="40">
        <v>29.1</v>
      </c>
      <c r="D157" s="36">
        <v>30.873617360025538</v>
      </c>
      <c r="E157" s="36">
        <v>30.97535160295743</v>
      </c>
      <c r="F157" s="36">
        <v>26.30138923692428</v>
      </c>
      <c r="G157" s="36">
        <v>27.9</v>
      </c>
      <c r="H157" s="36">
        <v>18.7</v>
      </c>
      <c r="I157" s="36">
        <v>30.3</v>
      </c>
      <c r="J157" s="36">
        <v>26.7</v>
      </c>
    </row>
    <row r="158" spans="1:10" ht="14.25" hidden="1" outlineLevel="1">
      <c r="A158" s="329">
        <v>2007</v>
      </c>
      <c r="B158" s="44" t="s">
        <v>63</v>
      </c>
      <c r="C158" s="40">
        <v>29.1</v>
      </c>
      <c r="D158" s="36">
        <v>30.9</v>
      </c>
      <c r="E158" s="36">
        <v>31</v>
      </c>
      <c r="F158" s="36">
        <v>26.3</v>
      </c>
      <c r="G158" s="36">
        <v>27.9</v>
      </c>
      <c r="H158" s="36">
        <v>18.7</v>
      </c>
      <c r="I158" s="36">
        <v>30.3</v>
      </c>
      <c r="J158" s="36">
        <v>26.7</v>
      </c>
    </row>
    <row r="159" spans="1:10" ht="14.25" hidden="1" outlineLevel="1">
      <c r="A159" s="329">
        <v>2007</v>
      </c>
      <c r="B159" s="44" t="s">
        <v>64</v>
      </c>
      <c r="C159" s="40">
        <v>23.1</v>
      </c>
      <c r="D159" s="36">
        <v>26.85500429661304</v>
      </c>
      <c r="E159" s="36">
        <v>18.5292021407666</v>
      </c>
      <c r="F159" s="36">
        <v>21.394024256783656</v>
      </c>
      <c r="G159" s="36">
        <v>28.2</v>
      </c>
      <c r="H159" s="36">
        <v>17.9</v>
      </c>
      <c r="I159" s="36">
        <v>30.7</v>
      </c>
      <c r="J159" s="36">
        <v>27.5</v>
      </c>
    </row>
    <row r="160" spans="1:10" ht="14.25" hidden="1" outlineLevel="1">
      <c r="A160" s="329">
        <v>2007</v>
      </c>
      <c r="B160" s="44" t="s">
        <v>65</v>
      </c>
      <c r="C160" s="40">
        <v>24.1</v>
      </c>
      <c r="D160" s="36">
        <v>30.880535724290937</v>
      </c>
      <c r="E160" s="36">
        <v>19.552170162919005</v>
      </c>
      <c r="F160" s="36">
        <v>19.107615644195008</v>
      </c>
      <c r="G160" s="36">
        <v>28.6</v>
      </c>
      <c r="H160" s="36">
        <v>17.1</v>
      </c>
      <c r="I160" s="36">
        <v>31.3</v>
      </c>
      <c r="J160" s="36">
        <v>28.3</v>
      </c>
    </row>
    <row r="161" spans="1:10" ht="14.25" hidden="1" outlineLevel="1">
      <c r="A161" s="329">
        <v>2007</v>
      </c>
      <c r="B161" s="44" t="s">
        <v>66</v>
      </c>
      <c r="C161" s="40">
        <v>25.6</v>
      </c>
      <c r="D161" s="36">
        <v>32.9788987965017</v>
      </c>
      <c r="E161" s="36">
        <v>29.62774904585926</v>
      </c>
      <c r="F161" s="36">
        <v>15.714987451816597</v>
      </c>
      <c r="G161" s="36">
        <v>28.6</v>
      </c>
      <c r="H161" s="36">
        <v>17.8</v>
      </c>
      <c r="I161" s="36">
        <v>30.3</v>
      </c>
      <c r="J161" s="36">
        <v>31.1</v>
      </c>
    </row>
    <row r="162" spans="1:10" ht="14.25" hidden="1" outlineLevel="1">
      <c r="A162" s="329">
        <v>2007</v>
      </c>
      <c r="B162" s="44" t="s">
        <v>67</v>
      </c>
      <c r="C162" s="40">
        <v>25.6</v>
      </c>
      <c r="D162" s="36">
        <v>33</v>
      </c>
      <c r="E162" s="36">
        <v>29.6</v>
      </c>
      <c r="F162" s="36">
        <v>15.7</v>
      </c>
      <c r="G162" s="36">
        <v>28.6</v>
      </c>
      <c r="H162" s="36">
        <v>17.8</v>
      </c>
      <c r="I162" s="36">
        <v>30.3</v>
      </c>
      <c r="J162" s="36">
        <v>31.1</v>
      </c>
    </row>
    <row r="163" spans="1:10" ht="14.25" collapsed="1">
      <c r="A163" s="330">
        <v>2007</v>
      </c>
      <c r="B163" s="88"/>
      <c r="C163" s="41">
        <v>25.6</v>
      </c>
      <c r="D163" s="37">
        <v>33</v>
      </c>
      <c r="E163" s="37">
        <v>29.6</v>
      </c>
      <c r="F163" s="37">
        <v>15.7</v>
      </c>
      <c r="G163" s="37">
        <v>28.6</v>
      </c>
      <c r="H163" s="37">
        <v>17.8</v>
      </c>
      <c r="I163" s="37">
        <v>30.3</v>
      </c>
      <c r="J163" s="37">
        <v>31.1</v>
      </c>
    </row>
    <row r="164" spans="1:10" ht="14.25" hidden="1" outlineLevel="1">
      <c r="A164" s="329">
        <v>2008</v>
      </c>
      <c r="B164" s="44" t="s">
        <v>52</v>
      </c>
      <c r="C164" s="40">
        <v>29</v>
      </c>
      <c r="D164" s="36">
        <v>38.37610905802844</v>
      </c>
      <c r="E164" s="36">
        <v>36.33501308754828</v>
      </c>
      <c r="F164" s="36">
        <v>15.750942219708575</v>
      </c>
      <c r="G164" s="36">
        <v>28.7</v>
      </c>
      <c r="H164" s="36">
        <v>16.9</v>
      </c>
      <c r="I164" s="36">
        <v>30.1</v>
      </c>
      <c r="J164" s="36">
        <v>33.4</v>
      </c>
    </row>
    <row r="165" spans="1:10" ht="14.25" hidden="1" outlineLevel="1">
      <c r="A165" s="329">
        <v>2008</v>
      </c>
      <c r="B165" s="44" t="s">
        <v>53</v>
      </c>
      <c r="C165" s="40">
        <v>29.9</v>
      </c>
      <c r="D165" s="36">
        <v>36.05567103690764</v>
      </c>
      <c r="E165" s="36">
        <v>34.64224151029502</v>
      </c>
      <c r="F165" s="36">
        <v>20.58529040003899</v>
      </c>
      <c r="G165" s="36">
        <v>29</v>
      </c>
      <c r="H165" s="36">
        <v>17</v>
      </c>
      <c r="I165" s="36">
        <v>30.5</v>
      </c>
      <c r="J165" s="36">
        <v>33.3</v>
      </c>
    </row>
    <row r="166" spans="1:10" ht="14.25" hidden="1" outlineLevel="1">
      <c r="A166" s="329">
        <v>2008</v>
      </c>
      <c r="B166" s="44" t="s">
        <v>54</v>
      </c>
      <c r="C166" s="40">
        <v>30.4</v>
      </c>
      <c r="D166" s="36">
        <v>34.47091972114044</v>
      </c>
      <c r="E166" s="36">
        <v>36.80617522290672</v>
      </c>
      <c r="F166" s="36">
        <v>22.55701881314676</v>
      </c>
      <c r="G166" s="36">
        <v>28.6</v>
      </c>
      <c r="H166" s="36">
        <v>16.4</v>
      </c>
      <c r="I166" s="36">
        <v>30.3</v>
      </c>
      <c r="J166" s="36">
        <v>32.3</v>
      </c>
    </row>
    <row r="167" spans="1:12" ht="14.25" collapsed="1">
      <c r="A167" s="329">
        <v>2008</v>
      </c>
      <c r="B167" s="44" t="s">
        <v>55</v>
      </c>
      <c r="C167" s="40">
        <v>30.4</v>
      </c>
      <c r="D167" s="36">
        <v>34.5</v>
      </c>
      <c r="E167" s="36">
        <v>36.8</v>
      </c>
      <c r="F167" s="36">
        <v>22.6</v>
      </c>
      <c r="G167" s="36">
        <v>28.6</v>
      </c>
      <c r="H167" s="36">
        <v>16.4</v>
      </c>
      <c r="I167" s="36">
        <v>30.3</v>
      </c>
      <c r="J167" s="36">
        <v>32.3</v>
      </c>
      <c r="L167" s="506"/>
    </row>
    <row r="168" spans="1:12" ht="14.25" hidden="1" outlineLevel="1">
      <c r="A168" s="329">
        <v>2008</v>
      </c>
      <c r="B168" s="44" t="s">
        <v>56</v>
      </c>
      <c r="C168" s="40">
        <v>30.2</v>
      </c>
      <c r="D168" s="36">
        <v>36.525144298972855</v>
      </c>
      <c r="E168" s="36">
        <v>29.66037012591968</v>
      </c>
      <c r="F168" s="36">
        <v>23.45084711175003</v>
      </c>
      <c r="G168" s="36">
        <v>29.7</v>
      </c>
      <c r="H168" s="36">
        <v>22.1</v>
      </c>
      <c r="I168" s="36">
        <v>30.6</v>
      </c>
      <c r="J168" s="36">
        <v>32.5</v>
      </c>
      <c r="L168" s="506"/>
    </row>
    <row r="169" spans="1:10" ht="14.25" hidden="1" outlineLevel="1">
      <c r="A169" s="329">
        <v>2008</v>
      </c>
      <c r="B169" s="44" t="s">
        <v>57</v>
      </c>
      <c r="C169" s="40">
        <v>26.9</v>
      </c>
      <c r="D169" s="36">
        <v>33.08355117577201</v>
      </c>
      <c r="E169" s="36">
        <v>27.815586644692058</v>
      </c>
      <c r="F169" s="36">
        <v>19.548664423988978</v>
      </c>
      <c r="G169" s="36">
        <v>29.1</v>
      </c>
      <c r="H169" s="36">
        <v>22.8</v>
      </c>
      <c r="I169" s="36">
        <v>29.7</v>
      </c>
      <c r="J169" s="36">
        <v>31.6</v>
      </c>
    </row>
    <row r="170" spans="1:12" ht="14.25" hidden="1" outlineLevel="1">
      <c r="A170" s="329">
        <v>2008</v>
      </c>
      <c r="B170" s="44" t="s">
        <v>58</v>
      </c>
      <c r="C170" s="40">
        <v>25.9</v>
      </c>
      <c r="D170" s="36">
        <v>26.22071558519157</v>
      </c>
      <c r="E170" s="36">
        <v>33.90616718546378</v>
      </c>
      <c r="F170" s="36">
        <v>21.59339316021144</v>
      </c>
      <c r="G170" s="36">
        <v>28.8</v>
      </c>
      <c r="H170" s="36">
        <v>22.8</v>
      </c>
      <c r="I170" s="36">
        <v>29.5</v>
      </c>
      <c r="J170" s="36">
        <v>30.9</v>
      </c>
      <c r="L170" s="506"/>
    </row>
    <row r="171" spans="1:10" ht="14.25" collapsed="1">
      <c r="A171" s="329">
        <v>2008</v>
      </c>
      <c r="B171" s="44" t="s">
        <v>59</v>
      </c>
      <c r="C171" s="40">
        <v>25.9</v>
      </c>
      <c r="D171" s="36">
        <v>26.2</v>
      </c>
      <c r="E171" s="36">
        <v>33.9</v>
      </c>
      <c r="F171" s="36">
        <v>21.6</v>
      </c>
      <c r="G171" s="36">
        <v>28.8</v>
      </c>
      <c r="H171" s="36">
        <v>22.8</v>
      </c>
      <c r="I171" s="36">
        <v>29.5</v>
      </c>
      <c r="J171" s="36">
        <v>30.9</v>
      </c>
    </row>
    <row r="172" spans="1:10" ht="14.25" hidden="1" outlineLevel="1">
      <c r="A172" s="329">
        <v>2008</v>
      </c>
      <c r="B172" s="44" t="s">
        <v>60</v>
      </c>
      <c r="C172" s="40">
        <v>24.9</v>
      </c>
      <c r="D172" s="36">
        <v>27.215129442458284</v>
      </c>
      <c r="E172" s="36">
        <v>32.51780622935945</v>
      </c>
      <c r="F172" s="36">
        <v>18.39203759226782</v>
      </c>
      <c r="G172" s="36">
        <v>29</v>
      </c>
      <c r="H172" s="36">
        <v>24.1</v>
      </c>
      <c r="I172" s="36">
        <v>29.7</v>
      </c>
      <c r="J172" s="36">
        <v>30.4</v>
      </c>
    </row>
    <row r="173" spans="1:10" ht="14.25" hidden="1" outlineLevel="1">
      <c r="A173" s="329">
        <v>2008</v>
      </c>
      <c r="B173" s="44" t="s">
        <v>61</v>
      </c>
      <c r="C173" s="40">
        <v>25.9</v>
      </c>
      <c r="D173" s="36">
        <v>29.571745900964498</v>
      </c>
      <c r="E173" s="36">
        <v>36.070268953584346</v>
      </c>
      <c r="F173" s="36">
        <v>16.518325850165294</v>
      </c>
      <c r="G173" s="36">
        <v>28.7</v>
      </c>
      <c r="H173" s="36">
        <v>25.4</v>
      </c>
      <c r="I173" s="36">
        <v>29.2</v>
      </c>
      <c r="J173" s="36">
        <v>29.1</v>
      </c>
    </row>
    <row r="174" spans="1:10" ht="14.25" hidden="1" outlineLevel="1">
      <c r="A174" s="329">
        <v>2008</v>
      </c>
      <c r="B174" s="44" t="s">
        <v>62</v>
      </c>
      <c r="C174" s="40">
        <v>22.6</v>
      </c>
      <c r="D174" s="36">
        <v>22.303726663404213</v>
      </c>
      <c r="E174" s="36">
        <v>38.67916484241111</v>
      </c>
      <c r="F174" s="36">
        <v>15.02487645352652</v>
      </c>
      <c r="G174" s="36">
        <v>28.5</v>
      </c>
      <c r="H174" s="36">
        <v>25.8</v>
      </c>
      <c r="I174" s="36">
        <v>29</v>
      </c>
      <c r="J174" s="36">
        <v>28.6</v>
      </c>
    </row>
    <row r="175" spans="1:10" ht="14.25" collapsed="1">
      <c r="A175" s="329">
        <v>2008</v>
      </c>
      <c r="B175" s="44" t="s">
        <v>63</v>
      </c>
      <c r="C175" s="40">
        <v>22.6</v>
      </c>
      <c r="D175" s="36">
        <v>22.3</v>
      </c>
      <c r="E175" s="36">
        <v>38.7</v>
      </c>
      <c r="F175" s="36">
        <v>15</v>
      </c>
      <c r="G175" s="36">
        <v>28.5</v>
      </c>
      <c r="H175" s="36">
        <v>25.8</v>
      </c>
      <c r="I175" s="36">
        <v>29</v>
      </c>
      <c r="J175" s="36">
        <v>28.6</v>
      </c>
    </row>
    <row r="176" spans="1:10" ht="14.25" hidden="1">
      <c r="A176" s="329">
        <v>2008</v>
      </c>
      <c r="B176" s="44" t="s">
        <v>64</v>
      </c>
      <c r="C176" s="40">
        <v>20.2</v>
      </c>
      <c r="D176" s="36">
        <v>17.320075907476514</v>
      </c>
      <c r="E176" s="36">
        <v>35.98889075468636</v>
      </c>
      <c r="F176" s="36">
        <v>15.536986044181765</v>
      </c>
      <c r="G176" s="36">
        <v>27.8</v>
      </c>
      <c r="H176" s="36">
        <v>26.4</v>
      </c>
      <c r="I176" s="36">
        <v>28.3</v>
      </c>
      <c r="J176" s="36">
        <v>26.9</v>
      </c>
    </row>
    <row r="177" spans="1:10" ht="14.25" hidden="1">
      <c r="A177" s="329">
        <v>2008</v>
      </c>
      <c r="B177" s="44" t="s">
        <v>65</v>
      </c>
      <c r="C177" s="40">
        <v>19.9</v>
      </c>
      <c r="D177" s="36">
        <v>15.181784341960544</v>
      </c>
      <c r="E177" s="36">
        <v>34.42859916816848</v>
      </c>
      <c r="F177" s="36">
        <v>17.74006282696999</v>
      </c>
      <c r="G177" s="36">
        <v>26.4</v>
      </c>
      <c r="H177" s="36">
        <v>25.8</v>
      </c>
      <c r="I177" s="36">
        <v>27</v>
      </c>
      <c r="J177" s="36">
        <v>24.9</v>
      </c>
    </row>
    <row r="178" spans="1:10" ht="14.25" hidden="1" outlineLevel="1">
      <c r="A178" s="329">
        <v>2008</v>
      </c>
      <c r="B178" s="44" t="s">
        <v>66</v>
      </c>
      <c r="C178" s="40">
        <v>15.5</v>
      </c>
      <c r="D178" s="36">
        <v>8.416379964932117</v>
      </c>
      <c r="E178" s="36">
        <v>27.13988319404415</v>
      </c>
      <c r="F178" s="36">
        <v>17.26226097515107</v>
      </c>
      <c r="G178" s="36">
        <v>25.3</v>
      </c>
      <c r="H178" s="36">
        <v>24.8</v>
      </c>
      <c r="I178" s="36">
        <v>26.1</v>
      </c>
      <c r="J178" s="36">
        <v>22.9</v>
      </c>
    </row>
    <row r="179" spans="1:10" ht="14.25" collapsed="1">
      <c r="A179" s="330">
        <v>2008</v>
      </c>
      <c r="B179" s="88" t="s">
        <v>67</v>
      </c>
      <c r="C179" s="41">
        <v>15.5</v>
      </c>
      <c r="D179" s="37">
        <v>8.416379964932117</v>
      </c>
      <c r="E179" s="37">
        <v>27.13988319404415</v>
      </c>
      <c r="F179" s="37">
        <v>17.26226097515107</v>
      </c>
      <c r="G179" s="37">
        <v>25.3</v>
      </c>
      <c r="H179" s="37">
        <v>24.8</v>
      </c>
      <c r="I179" s="37">
        <v>26.1</v>
      </c>
      <c r="J179" s="37">
        <v>22.9</v>
      </c>
    </row>
    <row r="180" spans="1:10" ht="14.25">
      <c r="A180" s="329">
        <v>2008</v>
      </c>
      <c r="B180" s="44"/>
      <c r="C180" s="40">
        <v>15.5</v>
      </c>
      <c r="D180" s="36">
        <v>8.416379964932117</v>
      </c>
      <c r="E180" s="36">
        <v>27.13988319404415</v>
      </c>
      <c r="F180" s="36">
        <v>17.26226097515107</v>
      </c>
      <c r="G180" s="36">
        <v>25.3</v>
      </c>
      <c r="H180" s="36">
        <v>24.8</v>
      </c>
      <c r="I180" s="36">
        <v>26.1</v>
      </c>
      <c r="J180" s="36">
        <v>22.9</v>
      </c>
    </row>
    <row r="181" spans="1:10" ht="14.25" hidden="1" outlineLevel="1">
      <c r="A181" s="329">
        <v>2009</v>
      </c>
      <c r="B181" s="44" t="s">
        <v>52</v>
      </c>
      <c r="C181" s="40">
        <v>11.6</v>
      </c>
      <c r="D181" s="36">
        <v>2.546379277154867</v>
      </c>
      <c r="E181" s="36">
        <v>21.413574585211034</v>
      </c>
      <c r="F181" s="36">
        <v>16.744951174586856</v>
      </c>
      <c r="G181" s="36">
        <v>23.4</v>
      </c>
      <c r="H181" s="36">
        <v>23.3</v>
      </c>
      <c r="I181" s="36">
        <v>24</v>
      </c>
      <c r="J181" s="36">
        <v>21.4</v>
      </c>
    </row>
    <row r="182" spans="1:10" ht="14.25" hidden="1" outlineLevel="1">
      <c r="A182" s="329">
        <v>2009</v>
      </c>
      <c r="B182" s="44" t="s">
        <v>53</v>
      </c>
      <c r="C182" s="42">
        <v>10.9</v>
      </c>
      <c r="D182" s="36">
        <v>2.5731521137839186</v>
      </c>
      <c r="E182" s="36">
        <v>22.20072077821035</v>
      </c>
      <c r="F182" s="36">
        <v>14.553188296259359</v>
      </c>
      <c r="G182" s="43">
        <v>22.7</v>
      </c>
      <c r="H182" s="43">
        <v>22.8</v>
      </c>
      <c r="I182" s="43">
        <v>23.4</v>
      </c>
      <c r="J182" s="43">
        <v>20.4</v>
      </c>
    </row>
    <row r="183" spans="1:10" ht="14.25" hidden="1" outlineLevel="1">
      <c r="A183" s="329">
        <v>2009</v>
      </c>
      <c r="B183" s="44" t="s">
        <v>54</v>
      </c>
      <c r="C183" s="42">
        <v>9.6</v>
      </c>
      <c r="D183" s="36">
        <v>-0.23196242804408174</v>
      </c>
      <c r="E183" s="36">
        <v>23.74494590952798</v>
      </c>
      <c r="F183" s="36">
        <v>13.491118735729415</v>
      </c>
      <c r="G183" s="43">
        <v>21.9</v>
      </c>
      <c r="H183" s="43">
        <v>22.7</v>
      </c>
      <c r="I183" s="43">
        <v>22.3</v>
      </c>
      <c r="J183" s="43">
        <v>20.1</v>
      </c>
    </row>
    <row r="184" spans="1:10" ht="14.25" collapsed="1">
      <c r="A184" s="329">
        <v>2009</v>
      </c>
      <c r="B184" s="44" t="s">
        <v>55</v>
      </c>
      <c r="C184" s="42">
        <v>9.6</v>
      </c>
      <c r="D184" s="43">
        <v>-0.2</v>
      </c>
      <c r="E184" s="43">
        <v>23.7</v>
      </c>
      <c r="F184" s="43">
        <v>13.5</v>
      </c>
      <c r="G184" s="43">
        <v>21.9</v>
      </c>
      <c r="H184" s="43">
        <v>22.7</v>
      </c>
      <c r="I184" s="43">
        <v>22.3</v>
      </c>
      <c r="J184" s="43">
        <v>20.1</v>
      </c>
    </row>
    <row r="185" spans="1:10" ht="14.25">
      <c r="A185" s="329">
        <v>2009</v>
      </c>
      <c r="B185" s="44" t="s">
        <v>56</v>
      </c>
      <c r="C185" s="40">
        <v>7.3</v>
      </c>
      <c r="D185" s="36">
        <v>-3.8452687862412303</v>
      </c>
      <c r="E185" s="36">
        <v>24.234412272794415</v>
      </c>
      <c r="F185" s="36">
        <v>11.13965483757816</v>
      </c>
      <c r="G185" s="43">
        <v>20.1</v>
      </c>
      <c r="H185" s="43">
        <v>21.9</v>
      </c>
      <c r="I185" s="43">
        <v>20.4</v>
      </c>
      <c r="J185" s="43">
        <v>17.8</v>
      </c>
    </row>
    <row r="186" spans="1:10" ht="14.25">
      <c r="A186" s="329">
        <v>2009</v>
      </c>
      <c r="B186" s="44" t="s">
        <v>57</v>
      </c>
      <c r="C186" s="42">
        <v>6.4</v>
      </c>
      <c r="D186" s="36">
        <v>-6.9221086600270585</v>
      </c>
      <c r="E186" s="36">
        <v>27.925574282582257</v>
      </c>
      <c r="F186" s="36">
        <v>10.464368255803153</v>
      </c>
      <c r="G186" s="43">
        <v>18.6</v>
      </c>
      <c r="H186" s="43">
        <v>20.8</v>
      </c>
      <c r="I186" s="43">
        <v>18.9</v>
      </c>
      <c r="J186" s="43">
        <v>16.2</v>
      </c>
    </row>
    <row r="187" spans="1:10" ht="14.25">
      <c r="A187" s="329">
        <v>2009</v>
      </c>
      <c r="B187" s="44" t="s">
        <v>58</v>
      </c>
      <c r="C187" s="42">
        <v>3.1</v>
      </c>
      <c r="D187" s="36">
        <v>-11.320992031794843</v>
      </c>
      <c r="E187" s="36">
        <v>27.262463782449025</v>
      </c>
      <c r="F187" s="36">
        <v>7.072441663797858</v>
      </c>
      <c r="G187" s="36">
        <v>17.2</v>
      </c>
      <c r="H187" s="43">
        <v>20.3</v>
      </c>
      <c r="I187" s="43">
        <v>17.5</v>
      </c>
      <c r="J187" s="36">
        <v>14</v>
      </c>
    </row>
    <row r="188" spans="1:10" ht="14.25">
      <c r="A188" s="329">
        <v>2009</v>
      </c>
      <c r="B188" s="44" t="s">
        <v>59</v>
      </c>
      <c r="C188" s="42">
        <v>3.1</v>
      </c>
      <c r="D188" s="36">
        <v>-11.320992031794843</v>
      </c>
      <c r="E188" s="36">
        <v>27.262463782449025</v>
      </c>
      <c r="F188" s="36">
        <v>7.072441663797858</v>
      </c>
      <c r="G188" s="36">
        <v>17.2</v>
      </c>
      <c r="H188" s="43">
        <v>20.3</v>
      </c>
      <c r="I188" s="43">
        <v>17.5</v>
      </c>
      <c r="J188" s="36">
        <v>14</v>
      </c>
    </row>
    <row r="189" spans="1:10" ht="14.25">
      <c r="A189" s="329">
        <v>2009</v>
      </c>
      <c r="B189" s="44" t="s">
        <v>60</v>
      </c>
      <c r="C189" s="42">
        <v>0.1</v>
      </c>
      <c r="D189" s="36">
        <v>-14.8</v>
      </c>
      <c r="E189" s="36">
        <v>21.3</v>
      </c>
      <c r="F189" s="36">
        <v>5.8</v>
      </c>
      <c r="G189" s="43">
        <v>15.7</v>
      </c>
      <c r="H189" s="43">
        <v>18.1</v>
      </c>
      <c r="I189" s="43">
        <v>16.1</v>
      </c>
      <c r="J189" s="43">
        <v>12.7</v>
      </c>
    </row>
    <row r="190" spans="1:10" ht="14.25">
      <c r="A190" s="329">
        <v>2009</v>
      </c>
      <c r="B190" s="44" t="s">
        <v>61</v>
      </c>
      <c r="C190" s="40">
        <v>-0.1</v>
      </c>
      <c r="D190" s="36">
        <v>-15.1</v>
      </c>
      <c r="E190" s="36">
        <v>21.4</v>
      </c>
      <c r="F190" s="36">
        <v>5.5</v>
      </c>
      <c r="G190" s="43">
        <v>14.6</v>
      </c>
      <c r="H190" s="43">
        <v>16.9</v>
      </c>
      <c r="I190" s="36">
        <v>15</v>
      </c>
      <c r="J190" s="43">
        <v>11.7</v>
      </c>
    </row>
    <row r="191" spans="1:10" ht="14.25">
      <c r="A191" s="329">
        <v>2009</v>
      </c>
      <c r="B191" s="44" t="s">
        <v>62</v>
      </c>
      <c r="C191" s="42">
        <v>-0.5</v>
      </c>
      <c r="D191" s="36">
        <v>-15</v>
      </c>
      <c r="E191" s="36">
        <v>20.8</v>
      </c>
      <c r="F191" s="36">
        <v>4.1</v>
      </c>
      <c r="G191" s="43">
        <v>13.5</v>
      </c>
      <c r="H191" s="43">
        <v>15.9</v>
      </c>
      <c r="I191" s="43">
        <v>13.5</v>
      </c>
      <c r="J191" s="43">
        <v>11.7</v>
      </c>
    </row>
    <row r="192" spans="1:10" ht="14.25">
      <c r="A192" s="329">
        <v>2009</v>
      </c>
      <c r="B192" s="44" t="s">
        <v>63</v>
      </c>
      <c r="C192" s="42">
        <v>-0.5</v>
      </c>
      <c r="D192" s="36">
        <v>-15</v>
      </c>
      <c r="E192" s="36">
        <v>20.8</v>
      </c>
      <c r="F192" s="36">
        <v>4.1</v>
      </c>
      <c r="G192" s="43">
        <v>13.5</v>
      </c>
      <c r="H192" s="43">
        <v>15.9</v>
      </c>
      <c r="I192" s="43">
        <v>13.5</v>
      </c>
      <c r="J192" s="43">
        <v>11.7</v>
      </c>
    </row>
    <row r="193" spans="1:10" ht="14.25">
      <c r="A193" s="329">
        <v>2009</v>
      </c>
      <c r="B193" s="44" t="s">
        <v>64</v>
      </c>
      <c r="C193" s="42">
        <v>-1.5</v>
      </c>
      <c r="D193" s="36">
        <v>-14.032215118271793</v>
      </c>
      <c r="E193" s="36">
        <v>18.414396334665778</v>
      </c>
      <c r="F193" s="36">
        <v>1.0516040372482403</v>
      </c>
      <c r="G193" s="43">
        <v>12.1</v>
      </c>
      <c r="H193" s="43">
        <v>14.8</v>
      </c>
      <c r="I193" s="43">
        <v>12.1</v>
      </c>
      <c r="J193" s="43">
        <v>10.2</v>
      </c>
    </row>
    <row r="194" spans="1:10" ht="14.25" hidden="1" outlineLevel="1">
      <c r="A194" s="329">
        <v>2009</v>
      </c>
      <c r="B194" s="44" t="s">
        <v>65</v>
      </c>
      <c r="C194" s="42"/>
      <c r="D194" s="36"/>
      <c r="E194" s="36"/>
      <c r="F194" s="36"/>
      <c r="G194" s="43"/>
      <c r="H194" s="43"/>
      <c r="I194" s="43"/>
      <c r="J194" s="43"/>
    </row>
    <row r="195" spans="1:10" ht="14.25" hidden="1" outlineLevel="1">
      <c r="A195" s="329">
        <v>2009</v>
      </c>
      <c r="B195" s="44" t="s">
        <v>66</v>
      </c>
      <c r="C195" s="42"/>
      <c r="D195" s="36"/>
      <c r="E195" s="36"/>
      <c r="F195" s="36"/>
      <c r="G195" s="43"/>
      <c r="H195" s="43"/>
      <c r="I195" s="43"/>
      <c r="J195" s="43"/>
    </row>
    <row r="196" spans="1:10" ht="14.25" hidden="1" outlineLevel="1">
      <c r="A196" s="329">
        <v>2009</v>
      </c>
      <c r="B196" s="44" t="s">
        <v>67</v>
      </c>
      <c r="C196" s="42"/>
      <c r="D196" s="36"/>
      <c r="E196" s="36"/>
      <c r="F196" s="36"/>
      <c r="G196" s="43"/>
      <c r="H196" s="43"/>
      <c r="I196" s="43"/>
      <c r="J196" s="43"/>
    </row>
    <row r="197" spans="1:10" ht="14.25" hidden="1" outlineLevel="1">
      <c r="A197" s="329">
        <v>2009</v>
      </c>
      <c r="B197" s="44"/>
      <c r="C197" s="42"/>
      <c r="D197" s="36"/>
      <c r="E197" s="36"/>
      <c r="F197" s="36"/>
      <c r="G197" s="43"/>
      <c r="H197" s="43"/>
      <c r="I197" s="43"/>
      <c r="J197" s="43"/>
    </row>
    <row r="198" spans="4:6" ht="14.25" collapsed="1">
      <c r="D198" s="36"/>
      <c r="E198" s="36"/>
      <c r="F198" s="36"/>
    </row>
    <row r="199" ht="14.25">
      <c r="A199" s="83" t="s">
        <v>405</v>
      </c>
    </row>
    <row r="200" ht="14.25">
      <c r="A200" s="1" t="s">
        <v>548</v>
      </c>
    </row>
    <row r="202" ht="14.25">
      <c r="C202" s="506"/>
    </row>
  </sheetData>
  <mergeCells count="5">
    <mergeCell ref="C77:J77"/>
    <mergeCell ref="C146:J146"/>
    <mergeCell ref="C5:F5"/>
    <mergeCell ref="G5:J5"/>
    <mergeCell ref="C8:J8"/>
  </mergeCells>
  <printOptions/>
  <pageMargins left="0.44" right="0.36" top="0.6" bottom="0.53" header="0.6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2"/>
  <sheetViews>
    <sheetView workbookViewId="0" topLeftCell="A23">
      <selection activeCell="A23" sqref="A1:IV16384"/>
    </sheetView>
  </sheetViews>
  <sheetFormatPr defaultColWidth="9.00390625" defaultRowHeight="14.25" outlineLevelRow="1"/>
  <cols>
    <col min="1" max="1" width="8.00390625" style="439" customWidth="1"/>
    <col min="2" max="2" width="12.50390625" style="439" customWidth="1"/>
    <col min="3" max="3" width="10.50390625" style="439" customWidth="1"/>
    <col min="4" max="4" width="13.875" style="439" customWidth="1"/>
    <col min="5" max="5" width="9.00390625" style="439" customWidth="1"/>
    <col min="6" max="6" width="9.875" style="439" customWidth="1"/>
    <col min="7" max="8" width="9.00390625" style="439" customWidth="1"/>
    <col min="9" max="9" width="10.75390625" style="439" customWidth="1"/>
    <col min="10" max="10" width="9.625" style="439" customWidth="1"/>
    <col min="11" max="12" width="9.00390625" style="439" customWidth="1"/>
    <col min="13" max="13" width="13.375" style="439" customWidth="1"/>
    <col min="14" max="14" width="11.625" style="439" customWidth="1"/>
    <col min="15" max="16384" width="9.00390625" style="439" customWidth="1"/>
  </cols>
  <sheetData>
    <row r="1" ht="15">
      <c r="A1" s="715" t="s">
        <v>321</v>
      </c>
    </row>
    <row r="2" ht="15.75">
      <c r="A2" s="716" t="s">
        <v>0</v>
      </c>
    </row>
    <row r="3" ht="12.75">
      <c r="A3" s="439" t="s">
        <v>385</v>
      </c>
    </row>
    <row r="5" spans="1:14" ht="14.25" customHeight="1">
      <c r="A5" s="717"/>
      <c r="B5" s="718" t="s">
        <v>88</v>
      </c>
      <c r="C5" s="719"/>
      <c r="D5" s="719"/>
      <c r="E5" s="719"/>
      <c r="F5" s="720"/>
      <c r="G5" s="718" t="s">
        <v>508</v>
      </c>
      <c r="H5" s="719"/>
      <c r="I5" s="719"/>
      <c r="J5" s="719"/>
      <c r="K5" s="719"/>
      <c r="L5" s="720"/>
      <c r="M5" s="718" t="s">
        <v>557</v>
      </c>
      <c r="N5" s="721"/>
    </row>
    <row r="6" spans="1:14" s="727" customFormat="1" ht="12.75">
      <c r="A6" s="717"/>
      <c r="B6" s="722" t="s">
        <v>1</v>
      </c>
      <c r="C6" s="723" t="s">
        <v>381</v>
      </c>
      <c r="D6" s="724"/>
      <c r="E6" s="722" t="s">
        <v>3</v>
      </c>
      <c r="F6" s="722" t="s">
        <v>4</v>
      </c>
      <c r="G6" s="722" t="s">
        <v>2</v>
      </c>
      <c r="H6" s="725" t="s">
        <v>5</v>
      </c>
      <c r="I6" s="722" t="s">
        <v>6</v>
      </c>
      <c r="J6" s="722" t="s">
        <v>7</v>
      </c>
      <c r="K6" s="722" t="s">
        <v>8</v>
      </c>
      <c r="L6" s="722" t="s">
        <v>4</v>
      </c>
      <c r="M6" s="659"/>
      <c r="N6" s="726"/>
    </row>
    <row r="7" spans="1:14" s="727" customFormat="1" ht="63.75">
      <c r="A7" s="728"/>
      <c r="B7" s="729"/>
      <c r="C7" s="729"/>
      <c r="D7" s="546" t="s">
        <v>382</v>
      </c>
      <c r="E7" s="729"/>
      <c r="F7" s="729"/>
      <c r="G7" s="729"/>
      <c r="H7" s="730"/>
      <c r="I7" s="729"/>
      <c r="J7" s="729"/>
      <c r="K7" s="729"/>
      <c r="L7" s="729"/>
      <c r="M7" s="731" t="s">
        <v>9</v>
      </c>
      <c r="N7" s="732" t="s">
        <v>10</v>
      </c>
    </row>
    <row r="8" spans="1:14" s="727" customFormat="1" ht="12.75" hidden="1" outlineLevel="1">
      <c r="A8" s="733">
        <v>2005</v>
      </c>
      <c r="B8" s="734">
        <v>100</v>
      </c>
      <c r="C8" s="735">
        <f>+E8+F8</f>
        <v>100</v>
      </c>
      <c r="D8" s="735">
        <f>+B8-K8-I8</f>
        <v>74.666</v>
      </c>
      <c r="E8" s="736">
        <f>+H8+I8+J8+K8</f>
        <v>66.844</v>
      </c>
      <c r="F8" s="736">
        <f>+L8</f>
        <v>33.156</v>
      </c>
      <c r="G8" s="737">
        <f>SUM(H8:L8)</f>
        <v>100</v>
      </c>
      <c r="H8" s="738">
        <v>17.503999999999998</v>
      </c>
      <c r="I8" s="738">
        <v>7.804</v>
      </c>
      <c r="J8" s="738">
        <v>24.006</v>
      </c>
      <c r="K8" s="738">
        <v>17.53</v>
      </c>
      <c r="L8" s="738">
        <v>33.156</v>
      </c>
      <c r="M8" s="739"/>
      <c r="N8" s="739"/>
    </row>
    <row r="9" spans="1:14" s="727" customFormat="1" ht="12.75" hidden="1" outlineLevel="1">
      <c r="A9" s="733">
        <v>2006</v>
      </c>
      <c r="B9" s="734">
        <v>100</v>
      </c>
      <c r="C9" s="735">
        <f>+E9+F9</f>
        <v>100</v>
      </c>
      <c r="D9" s="735">
        <f>+B9-K9-I9</f>
        <v>73.303</v>
      </c>
      <c r="E9" s="736">
        <f>+H9+I9+J9+K9</f>
        <v>66.069</v>
      </c>
      <c r="F9" s="736">
        <f>+L9</f>
        <v>33.931</v>
      </c>
      <c r="G9" s="737">
        <f>SUM(H9:L9)</f>
        <v>100</v>
      </c>
      <c r="H9" s="738">
        <v>15.095</v>
      </c>
      <c r="I9" s="738">
        <v>7.679</v>
      </c>
      <c r="J9" s="738">
        <v>24.277</v>
      </c>
      <c r="K9" s="738">
        <v>19.018</v>
      </c>
      <c r="L9" s="738">
        <v>33.931</v>
      </c>
      <c r="M9" s="739"/>
      <c r="N9" s="739"/>
    </row>
    <row r="10" spans="1:14" s="727" customFormat="1" ht="12.75" hidden="1" outlineLevel="1">
      <c r="A10" s="733">
        <v>2007</v>
      </c>
      <c r="B10" s="734">
        <v>100</v>
      </c>
      <c r="C10" s="735">
        <f>+E10+F10</f>
        <v>100</v>
      </c>
      <c r="D10" s="735">
        <f>+B10-K10-I10</f>
        <v>74.18599999999999</v>
      </c>
      <c r="E10" s="736">
        <f>+H10+I10+J10+K10</f>
        <v>65.941</v>
      </c>
      <c r="F10" s="736">
        <f>+L10</f>
        <v>34.059</v>
      </c>
      <c r="G10" s="737">
        <f>SUM(H10:L10)</f>
        <v>100</v>
      </c>
      <c r="H10" s="738">
        <v>14.971</v>
      </c>
      <c r="I10" s="738">
        <v>7.426</v>
      </c>
      <c r="J10" s="738">
        <v>25.156</v>
      </c>
      <c r="K10" s="738">
        <v>18.387999999999998</v>
      </c>
      <c r="L10" s="738">
        <v>34.059</v>
      </c>
      <c r="M10" s="739"/>
      <c r="N10" s="739"/>
    </row>
    <row r="11" spans="1:14" ht="12.75" hidden="1" outlineLevel="1">
      <c r="A11" s="733">
        <v>2008</v>
      </c>
      <c r="B11" s="740">
        <v>100</v>
      </c>
      <c r="C11" s="741">
        <f>+E11+F11</f>
        <v>100</v>
      </c>
      <c r="D11" s="741">
        <f>+B11-K11-I11</f>
        <v>75.642</v>
      </c>
      <c r="E11" s="736">
        <f>+H11+I11+J11+K11</f>
        <v>66.668</v>
      </c>
      <c r="F11" s="736">
        <f>+L11</f>
        <v>33.332</v>
      </c>
      <c r="G11" s="742">
        <f>SUM(H11:L11)</f>
        <v>100</v>
      </c>
      <c r="H11" s="741">
        <v>15.894</v>
      </c>
      <c r="I11" s="741">
        <v>7.462000000000001</v>
      </c>
      <c r="J11" s="741">
        <v>26.416000000000004</v>
      </c>
      <c r="K11" s="741">
        <v>16.896</v>
      </c>
      <c r="L11" s="741">
        <v>33.332</v>
      </c>
      <c r="M11" s="740">
        <v>76.1</v>
      </c>
      <c r="N11" s="743">
        <v>23.9</v>
      </c>
    </row>
    <row r="12" spans="1:14" s="745" customFormat="1" ht="14.25" collapsed="1">
      <c r="A12" s="744" t="s">
        <v>266</v>
      </c>
      <c r="B12" s="740">
        <v>100</v>
      </c>
      <c r="C12" s="741">
        <v>100</v>
      </c>
      <c r="D12" s="741">
        <v>76.255</v>
      </c>
      <c r="E12" s="738">
        <v>67.722</v>
      </c>
      <c r="F12" s="738">
        <v>32.28</v>
      </c>
      <c r="G12" s="742">
        <v>100</v>
      </c>
      <c r="H12" s="741">
        <v>16.23</v>
      </c>
      <c r="I12" s="741">
        <v>7.47</v>
      </c>
      <c r="J12" s="741">
        <v>27.74</v>
      </c>
      <c r="K12" s="741">
        <v>16.28</v>
      </c>
      <c r="L12" s="741">
        <v>32.28</v>
      </c>
      <c r="M12" s="740">
        <v>76.1</v>
      </c>
      <c r="N12" s="743">
        <v>23.9</v>
      </c>
    </row>
    <row r="13" spans="1:14" ht="12.75">
      <c r="A13" s="131"/>
      <c r="B13" s="133">
        <v>1</v>
      </c>
      <c r="C13" s="746">
        <v>2</v>
      </c>
      <c r="D13" s="746">
        <v>3</v>
      </c>
      <c r="E13" s="746">
        <v>4</v>
      </c>
      <c r="F13" s="133">
        <v>5</v>
      </c>
      <c r="G13" s="134">
        <v>6</v>
      </c>
      <c r="H13" s="746">
        <v>7</v>
      </c>
      <c r="I13" s="746">
        <v>8</v>
      </c>
      <c r="J13" s="746">
        <v>9</v>
      </c>
      <c r="K13" s="746">
        <v>10</v>
      </c>
      <c r="L13" s="746">
        <v>11</v>
      </c>
      <c r="M13" s="133">
        <v>12</v>
      </c>
      <c r="N13" s="132">
        <v>13</v>
      </c>
    </row>
    <row r="14" spans="1:14" ht="12.75" hidden="1" outlineLevel="1">
      <c r="A14" s="518">
        <v>1996</v>
      </c>
      <c r="B14" s="747">
        <v>53.71</v>
      </c>
      <c r="C14" s="45">
        <v>5.79</v>
      </c>
      <c r="D14" s="45"/>
      <c r="E14" s="45"/>
      <c r="F14" s="45"/>
      <c r="G14" s="436" t="s">
        <v>86</v>
      </c>
      <c r="H14" s="436" t="s">
        <v>86</v>
      </c>
      <c r="I14" s="436" t="s">
        <v>86</v>
      </c>
      <c r="J14" s="436" t="s">
        <v>86</v>
      </c>
      <c r="K14" s="436" t="s">
        <v>86</v>
      </c>
      <c r="L14" s="748" t="s">
        <v>86</v>
      </c>
      <c r="M14" s="45"/>
      <c r="N14" s="45"/>
    </row>
    <row r="15" spans="1:14" ht="12.75" hidden="1" outlineLevel="1">
      <c r="A15" s="518">
        <v>1997</v>
      </c>
      <c r="B15" s="747">
        <v>56.93</v>
      </c>
      <c r="C15" s="45">
        <v>5.99</v>
      </c>
      <c r="D15" s="45">
        <v>6.26</v>
      </c>
      <c r="E15" s="45">
        <v>5.68</v>
      </c>
      <c r="F15" s="45">
        <v>7.22</v>
      </c>
      <c r="G15" s="436" t="s">
        <v>86</v>
      </c>
      <c r="H15" s="436" t="s">
        <v>86</v>
      </c>
      <c r="I15" s="436" t="s">
        <v>86</v>
      </c>
      <c r="J15" s="436" t="s">
        <v>86</v>
      </c>
      <c r="K15" s="436" t="s">
        <v>86</v>
      </c>
      <c r="L15" s="749" t="s">
        <v>86</v>
      </c>
      <c r="M15" s="45">
        <v>6.153997837141345</v>
      </c>
      <c r="N15" s="45">
        <v>4.9</v>
      </c>
    </row>
    <row r="16" spans="1:14" ht="12.75" hidden="1" outlineLevel="1">
      <c r="A16" s="518">
        <v>1998</v>
      </c>
      <c r="B16" s="747">
        <v>60.74</v>
      </c>
      <c r="C16" s="45">
        <v>6.69</v>
      </c>
      <c r="D16" s="45">
        <v>7.38</v>
      </c>
      <c r="E16" s="45">
        <v>6.1</v>
      </c>
      <c r="F16" s="45">
        <v>8.78</v>
      </c>
      <c r="G16" s="436" t="s">
        <v>86</v>
      </c>
      <c r="H16" s="436" t="s">
        <v>86</v>
      </c>
      <c r="I16" s="436" t="s">
        <v>86</v>
      </c>
      <c r="J16" s="436" t="s">
        <v>86</v>
      </c>
      <c r="K16" s="436" t="s">
        <v>86</v>
      </c>
      <c r="L16" s="749" t="s">
        <v>86</v>
      </c>
      <c r="M16" s="45">
        <v>6.875340945864732</v>
      </c>
      <c r="N16" s="45">
        <v>5.5</v>
      </c>
    </row>
    <row r="17" spans="1:14" ht="12.75" hidden="1" outlineLevel="1">
      <c r="A17" s="518">
        <v>1999</v>
      </c>
      <c r="B17" s="747">
        <v>67.09</v>
      </c>
      <c r="C17" s="45">
        <v>10.45</v>
      </c>
      <c r="D17" s="45">
        <v>7.93</v>
      </c>
      <c r="E17" s="45">
        <v>10.29</v>
      </c>
      <c r="F17" s="45">
        <v>10.98</v>
      </c>
      <c r="G17" s="436" t="s">
        <v>86</v>
      </c>
      <c r="H17" s="436" t="s">
        <v>86</v>
      </c>
      <c r="I17" s="436" t="s">
        <v>86</v>
      </c>
      <c r="J17" s="436" t="s">
        <v>86</v>
      </c>
      <c r="K17" s="436" t="s">
        <v>86</v>
      </c>
      <c r="L17" s="749" t="s">
        <v>86</v>
      </c>
      <c r="M17" s="45">
        <v>6.514190194021418</v>
      </c>
      <c r="N17" s="45">
        <v>36.2</v>
      </c>
    </row>
    <row r="18" spans="1:14" ht="12.75" hidden="1" outlineLevel="1">
      <c r="A18" s="518">
        <v>2000</v>
      </c>
      <c r="B18" s="747">
        <v>75.27</v>
      </c>
      <c r="C18" s="45">
        <v>12.2</v>
      </c>
      <c r="D18" s="45">
        <v>7.98</v>
      </c>
      <c r="E18" s="45">
        <v>11.88</v>
      </c>
      <c r="F18" s="45">
        <v>13.25</v>
      </c>
      <c r="G18" s="436" t="s">
        <v>86</v>
      </c>
      <c r="H18" s="436" t="s">
        <v>86</v>
      </c>
      <c r="I18" s="436" t="s">
        <v>86</v>
      </c>
      <c r="J18" s="436" t="s">
        <v>86</v>
      </c>
      <c r="K18" s="436" t="s">
        <v>86</v>
      </c>
      <c r="L18" s="749" t="s">
        <v>86</v>
      </c>
      <c r="M18" s="45">
        <v>6.983451424972444</v>
      </c>
      <c r="N18" s="45">
        <v>36.9</v>
      </c>
    </row>
    <row r="19" spans="1:14" ht="12.75" hidden="1" outlineLevel="1">
      <c r="A19" s="518">
        <v>2001</v>
      </c>
      <c r="B19" s="747">
        <v>80.66</v>
      </c>
      <c r="C19" s="45">
        <v>7.16</v>
      </c>
      <c r="D19" s="45">
        <v>6.02</v>
      </c>
      <c r="E19" s="45">
        <v>5.32</v>
      </c>
      <c r="F19" s="45">
        <v>12.51</v>
      </c>
      <c r="G19" s="436" t="s">
        <v>86</v>
      </c>
      <c r="H19" s="436" t="s">
        <v>86</v>
      </c>
      <c r="I19" s="436" t="s">
        <v>86</v>
      </c>
      <c r="J19" s="436" t="s">
        <v>86</v>
      </c>
      <c r="K19" s="436" t="s">
        <v>86</v>
      </c>
      <c r="L19" s="749" t="s">
        <v>86</v>
      </c>
      <c r="M19" s="45">
        <v>5.166901178997671</v>
      </c>
      <c r="N19" s="45">
        <v>16.8</v>
      </c>
    </row>
    <row r="20" spans="1:14" ht="12.75" hidden="1" outlineLevel="1">
      <c r="A20" s="518">
        <v>2002</v>
      </c>
      <c r="B20" s="747">
        <v>83.48</v>
      </c>
      <c r="C20" s="45">
        <v>3.5</v>
      </c>
      <c r="D20" s="45">
        <v>4.48</v>
      </c>
      <c r="E20" s="45">
        <v>2.32</v>
      </c>
      <c r="F20" s="45">
        <v>6.65</v>
      </c>
      <c r="G20" s="436" t="s">
        <v>86</v>
      </c>
      <c r="H20" s="436" t="s">
        <v>86</v>
      </c>
      <c r="I20" s="436" t="s">
        <v>86</v>
      </c>
      <c r="J20" s="436" t="s">
        <v>86</v>
      </c>
      <c r="K20" s="436" t="s">
        <v>86</v>
      </c>
      <c r="L20" s="749" t="s">
        <v>86</v>
      </c>
      <c r="M20" s="45">
        <v>3.359035445226627</v>
      </c>
      <c r="N20" s="45">
        <v>4.1</v>
      </c>
    </row>
    <row r="21" spans="1:14" ht="12.75" hidden="1" outlineLevel="1">
      <c r="A21" s="518">
        <v>2003</v>
      </c>
      <c r="B21" s="747">
        <v>90.52</v>
      </c>
      <c r="C21" s="45">
        <v>8.43</v>
      </c>
      <c r="D21" s="45">
        <v>7.42</v>
      </c>
      <c r="E21" s="45">
        <v>7.65</v>
      </c>
      <c r="F21" s="45">
        <v>10.45</v>
      </c>
      <c r="G21" s="436" t="s">
        <v>86</v>
      </c>
      <c r="H21" s="436" t="s">
        <v>86</v>
      </c>
      <c r="I21" s="436" t="s">
        <v>86</v>
      </c>
      <c r="J21" s="436" t="s">
        <v>86</v>
      </c>
      <c r="K21" s="436" t="s">
        <v>86</v>
      </c>
      <c r="L21" s="749" t="s">
        <v>86</v>
      </c>
      <c r="M21" s="45">
        <v>5.393763672092246</v>
      </c>
      <c r="N21" s="45">
        <v>21.3</v>
      </c>
    </row>
    <row r="22" spans="1:14" ht="12.75" hidden="1" outlineLevel="1">
      <c r="A22" s="518">
        <v>2004</v>
      </c>
      <c r="B22" s="747">
        <v>97.28</v>
      </c>
      <c r="C22" s="45">
        <v>7.47</v>
      </c>
      <c r="D22" s="45">
        <v>6.52</v>
      </c>
      <c r="E22" s="45">
        <v>6.43</v>
      </c>
      <c r="F22" s="45">
        <v>10</v>
      </c>
      <c r="G22" s="436" t="s">
        <v>86</v>
      </c>
      <c r="H22" s="436" t="s">
        <v>86</v>
      </c>
      <c r="I22" s="436" t="s">
        <v>86</v>
      </c>
      <c r="J22" s="436" t="s">
        <v>86</v>
      </c>
      <c r="K22" s="436" t="s">
        <v>86</v>
      </c>
      <c r="L22" s="749" t="s">
        <v>86</v>
      </c>
      <c r="M22" s="45">
        <v>5.261765784912773</v>
      </c>
      <c r="N22" s="45">
        <v>15.8</v>
      </c>
    </row>
    <row r="23" spans="1:14" ht="12.75" collapsed="1">
      <c r="A23" s="518">
        <v>2005</v>
      </c>
      <c r="B23" s="332">
        <v>100</v>
      </c>
      <c r="C23" s="45">
        <v>2.8</v>
      </c>
      <c r="D23" s="45">
        <v>1.67</v>
      </c>
      <c r="E23" s="45">
        <v>1.66</v>
      </c>
      <c r="F23" s="45">
        <v>5.34</v>
      </c>
      <c r="G23" s="436" t="s">
        <v>86</v>
      </c>
      <c r="H23" s="436" t="s">
        <v>86</v>
      </c>
      <c r="I23" s="436" t="s">
        <v>86</v>
      </c>
      <c r="J23" s="436" t="s">
        <v>86</v>
      </c>
      <c r="K23" s="436" t="s">
        <v>86</v>
      </c>
      <c r="L23" s="749" t="s">
        <v>86</v>
      </c>
      <c r="M23" s="433">
        <v>0.9075970613678325</v>
      </c>
      <c r="N23" s="433">
        <v>9.3</v>
      </c>
    </row>
    <row r="24" spans="1:14" ht="12.75">
      <c r="A24" s="518">
        <v>2006</v>
      </c>
      <c r="B24" s="332">
        <v>104.26</v>
      </c>
      <c r="C24" s="45">
        <v>4.26</v>
      </c>
      <c r="D24" s="45">
        <v>2.09</v>
      </c>
      <c r="E24" s="45">
        <v>4.63</v>
      </c>
      <c r="F24" s="45">
        <v>3.54</v>
      </c>
      <c r="G24" s="436" t="s">
        <v>86</v>
      </c>
      <c r="H24" s="436" t="s">
        <v>86</v>
      </c>
      <c r="I24" s="436" t="s">
        <v>86</v>
      </c>
      <c r="J24" s="436" t="s">
        <v>86</v>
      </c>
      <c r="K24" s="436" t="s">
        <v>86</v>
      </c>
      <c r="L24" s="749" t="s">
        <v>86</v>
      </c>
      <c r="M24" s="433">
        <v>1.5134075984367104</v>
      </c>
      <c r="N24" s="433">
        <v>12.6</v>
      </c>
    </row>
    <row r="25" spans="1:14" ht="12.75">
      <c r="A25" s="518">
        <v>2007</v>
      </c>
      <c r="B25" s="332">
        <v>106.23</v>
      </c>
      <c r="C25" s="45">
        <v>1.89</v>
      </c>
      <c r="D25" s="45">
        <v>1.92</v>
      </c>
      <c r="E25" s="45">
        <v>1.36</v>
      </c>
      <c r="F25" s="45">
        <v>2.91</v>
      </c>
      <c r="G25" s="436" t="s">
        <v>86</v>
      </c>
      <c r="H25" s="436" t="s">
        <v>86</v>
      </c>
      <c r="I25" s="436" t="s">
        <v>86</v>
      </c>
      <c r="J25" s="436" t="s">
        <v>86</v>
      </c>
      <c r="K25" s="436" t="s">
        <v>86</v>
      </c>
      <c r="L25" s="749" t="s">
        <v>86</v>
      </c>
      <c r="M25" s="433">
        <v>1.8529195469922046</v>
      </c>
      <c r="N25" s="433">
        <v>2</v>
      </c>
    </row>
    <row r="26" spans="1:14" ht="12.75">
      <c r="A26" s="515">
        <v>2008</v>
      </c>
      <c r="B26" s="378">
        <v>110.41</v>
      </c>
      <c r="C26" s="128">
        <v>3.93</v>
      </c>
      <c r="D26" s="128">
        <v>3.91</v>
      </c>
      <c r="E26" s="128">
        <v>3.51</v>
      </c>
      <c r="F26" s="128">
        <v>4.77</v>
      </c>
      <c r="G26" s="231" t="s">
        <v>86</v>
      </c>
      <c r="H26" s="231" t="s">
        <v>86</v>
      </c>
      <c r="I26" s="231" t="s">
        <v>86</v>
      </c>
      <c r="J26" s="231" t="s">
        <v>86</v>
      </c>
      <c r="K26" s="231" t="s">
        <v>86</v>
      </c>
      <c r="L26" s="750" t="s">
        <v>86</v>
      </c>
      <c r="M26" s="128">
        <v>3.4681026665440062</v>
      </c>
      <c r="N26" s="128">
        <v>5.4</v>
      </c>
    </row>
    <row r="27" spans="1:14" ht="12.75" hidden="1" outlineLevel="1">
      <c r="A27" s="518">
        <v>2009</v>
      </c>
      <c r="B27" s="332"/>
      <c r="C27" s="45"/>
      <c r="D27" s="45"/>
      <c r="E27" s="45"/>
      <c r="F27" s="45"/>
      <c r="G27" s="45"/>
      <c r="H27" s="45"/>
      <c r="I27" s="45"/>
      <c r="J27" s="45"/>
      <c r="K27" s="45"/>
      <c r="L27" s="751"/>
      <c r="M27" s="433"/>
      <c r="N27" s="433"/>
    </row>
    <row r="28" spans="1:14" ht="12.75" hidden="1" outlineLevel="1" collapsed="1">
      <c r="A28" s="518"/>
      <c r="B28" s="332"/>
      <c r="C28" s="45"/>
      <c r="D28" s="45"/>
      <c r="E28" s="45"/>
      <c r="F28" s="45"/>
      <c r="G28" s="45"/>
      <c r="H28" s="45"/>
      <c r="I28" s="45"/>
      <c r="J28" s="45"/>
      <c r="K28" s="45"/>
      <c r="L28" s="751"/>
      <c r="M28" s="433"/>
      <c r="N28" s="433"/>
    </row>
    <row r="29" spans="1:14" ht="12.75" hidden="1" outlineLevel="1">
      <c r="A29" s="518" t="s">
        <v>171</v>
      </c>
      <c r="B29" s="332">
        <v>99.27</v>
      </c>
      <c r="C29" s="45">
        <v>2.8</v>
      </c>
      <c r="D29" s="45">
        <v>2.6</v>
      </c>
      <c r="E29" s="45">
        <v>1.1</v>
      </c>
      <c r="F29" s="45">
        <v>6.7</v>
      </c>
      <c r="G29" s="45">
        <v>1.6</v>
      </c>
      <c r="H29" s="45">
        <v>-0.7</v>
      </c>
      <c r="I29" s="45">
        <v>3.6</v>
      </c>
      <c r="J29" s="45">
        <v>0.3</v>
      </c>
      <c r="K29" s="45">
        <v>3.5</v>
      </c>
      <c r="L29" s="751">
        <v>2.4</v>
      </c>
      <c r="M29" s="433">
        <v>1.3</v>
      </c>
      <c r="N29" s="433">
        <v>8</v>
      </c>
    </row>
    <row r="30" spans="1:14" ht="12.75" hidden="1" outlineLevel="1">
      <c r="A30" s="518" t="s">
        <v>172</v>
      </c>
      <c r="B30" s="332">
        <v>99.72</v>
      </c>
      <c r="C30" s="45">
        <v>2.6</v>
      </c>
      <c r="D30" s="45">
        <v>1.8</v>
      </c>
      <c r="E30" s="45">
        <v>1.2</v>
      </c>
      <c r="F30" s="45">
        <v>5.6</v>
      </c>
      <c r="G30" s="45">
        <v>0.5</v>
      </c>
      <c r="H30" s="45">
        <v>-0.9</v>
      </c>
      <c r="I30" s="45">
        <v>2.8</v>
      </c>
      <c r="J30" s="45">
        <v>-0.7</v>
      </c>
      <c r="K30" s="45">
        <v>1.8</v>
      </c>
      <c r="L30" s="751">
        <v>0.7</v>
      </c>
      <c r="M30" s="433">
        <v>0.9</v>
      </c>
      <c r="N30" s="433">
        <v>8.2</v>
      </c>
    </row>
    <row r="31" spans="1:14" ht="12.75" hidden="1" outlineLevel="1">
      <c r="A31" s="518" t="s">
        <v>173</v>
      </c>
      <c r="B31" s="332">
        <v>99.74</v>
      </c>
      <c r="C31" s="45">
        <v>2.2</v>
      </c>
      <c r="D31" s="45">
        <v>1.2</v>
      </c>
      <c r="E31" s="45">
        <v>1</v>
      </c>
      <c r="F31" s="45">
        <v>4.9</v>
      </c>
      <c r="G31" s="45">
        <v>0</v>
      </c>
      <c r="H31" s="45">
        <v>-0.5</v>
      </c>
      <c r="I31" s="45">
        <v>-2.6</v>
      </c>
      <c r="J31" s="45">
        <v>-0.5</v>
      </c>
      <c r="K31" s="45">
        <v>1.7</v>
      </c>
      <c r="L31" s="751">
        <v>0.4</v>
      </c>
      <c r="M31" s="433">
        <v>0.6</v>
      </c>
      <c r="N31" s="433">
        <v>7.8</v>
      </c>
    </row>
    <row r="32" spans="1:14" ht="12.75" hidden="1" outlineLevel="1">
      <c r="A32" s="518" t="s">
        <v>174</v>
      </c>
      <c r="B32" s="332">
        <v>101.26</v>
      </c>
      <c r="C32" s="45">
        <v>3.7</v>
      </c>
      <c r="D32" s="45">
        <v>1.2</v>
      </c>
      <c r="E32" s="45">
        <v>3.3</v>
      </c>
      <c r="F32" s="45">
        <v>4.3</v>
      </c>
      <c r="G32" s="45">
        <v>1.5</v>
      </c>
      <c r="H32" s="45">
        <v>0.3</v>
      </c>
      <c r="I32" s="45">
        <v>-1.9</v>
      </c>
      <c r="J32" s="45">
        <v>0.2</v>
      </c>
      <c r="K32" s="45">
        <v>7.2</v>
      </c>
      <c r="L32" s="751">
        <v>0.8</v>
      </c>
      <c r="M32" s="433">
        <v>0.9</v>
      </c>
      <c r="N32" s="433">
        <v>13</v>
      </c>
    </row>
    <row r="33" spans="1:14" ht="12.75" hidden="1" outlineLevel="1">
      <c r="A33" s="518" t="s">
        <v>175</v>
      </c>
      <c r="B33" s="332">
        <v>103.45</v>
      </c>
      <c r="C33" s="45">
        <v>4.2</v>
      </c>
      <c r="D33" s="45">
        <v>1.5</v>
      </c>
      <c r="E33" s="45">
        <v>4.5</v>
      </c>
      <c r="F33" s="45">
        <v>3.7</v>
      </c>
      <c r="G33" s="45">
        <v>2.2</v>
      </c>
      <c r="H33" s="45">
        <v>0.8</v>
      </c>
      <c r="I33" s="45">
        <v>4</v>
      </c>
      <c r="J33" s="45">
        <v>0.8</v>
      </c>
      <c r="K33" s="45">
        <v>4.9</v>
      </c>
      <c r="L33" s="751">
        <v>1.8</v>
      </c>
      <c r="M33" s="433">
        <v>1.3</v>
      </c>
      <c r="N33" s="433">
        <v>13.7</v>
      </c>
    </row>
    <row r="34" spans="1:14" ht="12.75" hidden="1" outlineLevel="1">
      <c r="A34" s="518" t="s">
        <v>176</v>
      </c>
      <c r="B34" s="332">
        <v>104.29</v>
      </c>
      <c r="C34" s="45">
        <v>4.6</v>
      </c>
      <c r="D34" s="45">
        <v>1.9</v>
      </c>
      <c r="E34" s="45">
        <v>5.1</v>
      </c>
      <c r="F34" s="45">
        <v>3.5</v>
      </c>
      <c r="G34" s="45">
        <v>0.8</v>
      </c>
      <c r="H34" s="45">
        <v>0</v>
      </c>
      <c r="I34" s="45">
        <v>5.4</v>
      </c>
      <c r="J34" s="45">
        <v>-0.1</v>
      </c>
      <c r="K34" s="45">
        <v>1.1</v>
      </c>
      <c r="L34" s="751">
        <v>0.5</v>
      </c>
      <c r="M34" s="433">
        <v>1.8</v>
      </c>
      <c r="N34" s="433">
        <v>13.6</v>
      </c>
    </row>
    <row r="35" spans="1:14" ht="12.75" hidden="1" outlineLevel="1">
      <c r="A35" s="518" t="s">
        <v>177</v>
      </c>
      <c r="B35" s="332">
        <v>104.54</v>
      </c>
      <c r="C35" s="45">
        <v>4.8</v>
      </c>
      <c r="D35" s="45">
        <v>2.6</v>
      </c>
      <c r="E35" s="45">
        <v>5.3</v>
      </c>
      <c r="F35" s="45">
        <v>3.9</v>
      </c>
      <c r="G35" s="45">
        <v>0.2</v>
      </c>
      <c r="H35" s="45">
        <v>0.7</v>
      </c>
      <c r="I35" s="45">
        <v>-3</v>
      </c>
      <c r="J35" s="45">
        <v>0.2</v>
      </c>
      <c r="K35" s="45">
        <v>0.3</v>
      </c>
      <c r="L35" s="751">
        <v>0.8</v>
      </c>
      <c r="M35" s="433">
        <v>2</v>
      </c>
      <c r="N35" s="433">
        <v>14</v>
      </c>
    </row>
    <row r="36" spans="1:14" ht="12.75" hidden="1" outlineLevel="1">
      <c r="A36" s="518" t="s">
        <v>178</v>
      </c>
      <c r="B36" s="332">
        <v>104.78</v>
      </c>
      <c r="C36" s="45">
        <v>3.5</v>
      </c>
      <c r="D36" s="45">
        <v>2.5</v>
      </c>
      <c r="E36" s="45">
        <v>3.7</v>
      </c>
      <c r="F36" s="45">
        <v>3.1</v>
      </c>
      <c r="G36" s="45">
        <v>0.2</v>
      </c>
      <c r="H36" s="45">
        <v>1.6</v>
      </c>
      <c r="I36" s="45">
        <v>-1.2</v>
      </c>
      <c r="J36" s="45">
        <v>0.1</v>
      </c>
      <c r="K36" s="45">
        <v>0.3</v>
      </c>
      <c r="L36" s="751">
        <v>0</v>
      </c>
      <c r="M36" s="433">
        <v>1.5</v>
      </c>
      <c r="N36" s="433">
        <v>9.4</v>
      </c>
    </row>
    <row r="37" spans="1:14" ht="12.75" hidden="1" outlineLevel="1">
      <c r="A37" s="518" t="s">
        <v>179</v>
      </c>
      <c r="B37" s="332">
        <v>105.62</v>
      </c>
      <c r="C37" s="45">
        <v>2.1</v>
      </c>
      <c r="D37" s="45">
        <v>1.9</v>
      </c>
      <c r="E37" s="45">
        <v>1.8</v>
      </c>
      <c r="F37" s="45">
        <v>2.7</v>
      </c>
      <c r="G37" s="45">
        <v>0.8</v>
      </c>
      <c r="H37" s="45">
        <v>1.3</v>
      </c>
      <c r="I37" s="45">
        <v>4.5</v>
      </c>
      <c r="J37" s="45">
        <v>-0.7</v>
      </c>
      <c r="K37" s="45">
        <v>-0.2</v>
      </c>
      <c r="L37" s="751">
        <v>1.4</v>
      </c>
      <c r="M37" s="433">
        <v>1.7</v>
      </c>
      <c r="N37" s="433">
        <v>3.1</v>
      </c>
    </row>
    <row r="38" spans="1:14" ht="12.75" hidden="1" outlineLevel="1">
      <c r="A38" s="518" t="s">
        <v>180</v>
      </c>
      <c r="B38" s="332">
        <v>106.03</v>
      </c>
      <c r="C38" s="45">
        <v>1.7</v>
      </c>
      <c r="D38" s="45">
        <v>1.7</v>
      </c>
      <c r="E38" s="45">
        <v>1.2</v>
      </c>
      <c r="F38" s="45">
        <v>2.6</v>
      </c>
      <c r="G38" s="45">
        <v>0.4</v>
      </c>
      <c r="H38" s="45">
        <v>0.7</v>
      </c>
      <c r="I38" s="45">
        <v>2.1</v>
      </c>
      <c r="J38" s="45">
        <v>-0.6</v>
      </c>
      <c r="K38" s="45">
        <v>0.8</v>
      </c>
      <c r="L38" s="751">
        <v>0.4</v>
      </c>
      <c r="M38" s="433">
        <v>1.4</v>
      </c>
      <c r="N38" s="433">
        <v>2.4</v>
      </c>
    </row>
    <row r="39" spans="1:14" ht="12.75" hidden="1" outlineLevel="1">
      <c r="A39" s="518" t="s">
        <v>181</v>
      </c>
      <c r="B39" s="332">
        <v>106</v>
      </c>
      <c r="C39" s="45">
        <v>1.4</v>
      </c>
      <c r="D39" s="45">
        <v>1.6</v>
      </c>
      <c r="E39" s="45">
        <v>0.7</v>
      </c>
      <c r="F39" s="45">
        <v>2.7</v>
      </c>
      <c r="G39" s="45">
        <v>0</v>
      </c>
      <c r="H39" s="45">
        <v>0.5</v>
      </c>
      <c r="I39" s="45">
        <v>-4.8</v>
      </c>
      <c r="J39" s="45">
        <v>-0.4</v>
      </c>
      <c r="K39" s="45">
        <v>0.3</v>
      </c>
      <c r="L39" s="751">
        <v>0.9</v>
      </c>
      <c r="M39" s="433">
        <v>1.2</v>
      </c>
      <c r="N39" s="433">
        <v>1.9</v>
      </c>
    </row>
    <row r="40" spans="1:14" ht="12.75" hidden="1" outlineLevel="1" collapsed="1">
      <c r="A40" s="518" t="s">
        <v>29</v>
      </c>
      <c r="B40" s="332">
        <v>107.29</v>
      </c>
      <c r="C40" s="45">
        <v>2.4</v>
      </c>
      <c r="D40" s="45">
        <v>2.5</v>
      </c>
      <c r="E40" s="45">
        <v>1.8</v>
      </c>
      <c r="F40" s="45">
        <v>3.6</v>
      </c>
      <c r="G40" s="45">
        <v>1.2</v>
      </c>
      <c r="H40" s="45">
        <v>3.9</v>
      </c>
      <c r="I40" s="45">
        <v>2</v>
      </c>
      <c r="J40" s="45">
        <v>0.4</v>
      </c>
      <c r="K40" s="45">
        <v>0.5</v>
      </c>
      <c r="L40" s="751">
        <v>0.9</v>
      </c>
      <c r="M40" s="433">
        <v>2.9</v>
      </c>
      <c r="N40" s="433">
        <v>0.9</v>
      </c>
    </row>
    <row r="41" spans="1:14" ht="12.75" hidden="1" outlineLevel="1" collapsed="1">
      <c r="A41" s="518" t="s">
        <v>30</v>
      </c>
      <c r="B41" s="332">
        <v>109.2</v>
      </c>
      <c r="C41" s="45">
        <v>3.4</v>
      </c>
      <c r="D41" s="45">
        <v>3.5</v>
      </c>
      <c r="E41" s="45">
        <v>3.1</v>
      </c>
      <c r="F41" s="45">
        <v>4</v>
      </c>
      <c r="G41" s="45">
        <v>1.8</v>
      </c>
      <c r="H41" s="45">
        <v>3.2</v>
      </c>
      <c r="I41" s="45">
        <v>2.9</v>
      </c>
      <c r="J41" s="45">
        <v>0.4</v>
      </c>
      <c r="K41" s="45">
        <v>2.1</v>
      </c>
      <c r="L41" s="751">
        <v>1.8</v>
      </c>
      <c r="M41" s="433">
        <v>3.4</v>
      </c>
      <c r="N41" s="433">
        <v>3.5</v>
      </c>
    </row>
    <row r="42" spans="1:14" ht="12.75" collapsed="1">
      <c r="A42" s="518" t="s">
        <v>31</v>
      </c>
      <c r="B42" s="332">
        <v>110.26</v>
      </c>
      <c r="C42" s="45">
        <v>4</v>
      </c>
      <c r="D42" s="45">
        <v>4</v>
      </c>
      <c r="E42" s="45">
        <v>3.8</v>
      </c>
      <c r="F42" s="45">
        <v>4.4</v>
      </c>
      <c r="G42" s="45">
        <v>1</v>
      </c>
      <c r="H42" s="45">
        <v>1.1</v>
      </c>
      <c r="I42" s="45">
        <v>4.2</v>
      </c>
      <c r="J42" s="45">
        <v>0</v>
      </c>
      <c r="K42" s="45">
        <v>1.1</v>
      </c>
      <c r="L42" s="751">
        <v>0.8</v>
      </c>
      <c r="M42" s="433">
        <v>3.8</v>
      </c>
      <c r="N42" s="433">
        <v>4.6</v>
      </c>
    </row>
    <row r="43" spans="1:14" ht="12.75">
      <c r="A43" s="518" t="s">
        <v>32</v>
      </c>
      <c r="B43" s="332">
        <v>110.74</v>
      </c>
      <c r="C43" s="45">
        <v>4.5</v>
      </c>
      <c r="D43" s="45">
        <v>4.2</v>
      </c>
      <c r="E43" s="45">
        <v>4.2</v>
      </c>
      <c r="F43" s="45">
        <v>5</v>
      </c>
      <c r="G43" s="45">
        <v>0.4</v>
      </c>
      <c r="H43" s="45">
        <v>0.1</v>
      </c>
      <c r="I43" s="45">
        <v>-3.4</v>
      </c>
      <c r="J43" s="45">
        <v>0</v>
      </c>
      <c r="K43" s="45">
        <v>1.3</v>
      </c>
      <c r="L43" s="751">
        <v>1.4</v>
      </c>
      <c r="M43" s="433">
        <v>4.2</v>
      </c>
      <c r="N43" s="433">
        <v>5.4</v>
      </c>
    </row>
    <row r="44" spans="1:14" ht="12.75">
      <c r="A44" s="518" t="s">
        <v>33</v>
      </c>
      <c r="B44" s="332">
        <v>111.45</v>
      </c>
      <c r="C44" s="45">
        <v>3.9</v>
      </c>
      <c r="D44" s="45">
        <v>3.9</v>
      </c>
      <c r="E44" s="45">
        <v>3</v>
      </c>
      <c r="F44" s="45">
        <v>5.7</v>
      </c>
      <c r="G44" s="45">
        <v>0.6</v>
      </c>
      <c r="H44" s="45">
        <v>1.7</v>
      </c>
      <c r="I44" s="45">
        <v>-3.1</v>
      </c>
      <c r="J44" s="45">
        <v>0</v>
      </c>
      <c r="K44" s="45">
        <v>0.5</v>
      </c>
      <c r="L44" s="751">
        <v>1.6</v>
      </c>
      <c r="M44" s="45">
        <v>2.6</v>
      </c>
      <c r="N44" s="45">
        <v>7.9</v>
      </c>
    </row>
    <row r="45" spans="1:14" ht="12.75">
      <c r="A45" s="518" t="s">
        <v>34</v>
      </c>
      <c r="B45" s="332">
        <v>111.71</v>
      </c>
      <c r="C45" s="333">
        <v>2.3</v>
      </c>
      <c r="D45" s="333">
        <v>2.9</v>
      </c>
      <c r="E45" s="333">
        <v>0.8</v>
      </c>
      <c r="F45" s="333">
        <v>5.5</v>
      </c>
      <c r="G45" s="45">
        <v>0.2</v>
      </c>
      <c r="H45" s="333">
        <v>0.7</v>
      </c>
      <c r="I45" s="333">
        <v>1.3</v>
      </c>
      <c r="J45" s="333">
        <v>-0.5</v>
      </c>
      <c r="K45" s="45">
        <v>-2</v>
      </c>
      <c r="L45" s="488">
        <v>1.5</v>
      </c>
      <c r="M45" s="45">
        <v>1</v>
      </c>
      <c r="N45" s="333">
        <v>6.4</v>
      </c>
    </row>
    <row r="46" spans="1:14" ht="12.75">
      <c r="A46" s="518" t="s">
        <v>35</v>
      </c>
      <c r="B46" s="332">
        <v>111.43</v>
      </c>
      <c r="C46" s="333">
        <v>1.1</v>
      </c>
      <c r="D46" s="333">
        <v>1.8</v>
      </c>
      <c r="E46" s="333">
        <v>-0.9</v>
      </c>
      <c r="F46" s="45">
        <v>5</v>
      </c>
      <c r="G46" s="45">
        <v>-0.3</v>
      </c>
      <c r="H46" s="333">
        <v>-2.1</v>
      </c>
      <c r="I46" s="333">
        <v>0.3</v>
      </c>
      <c r="J46" s="333">
        <v>-0.7</v>
      </c>
      <c r="K46" s="333">
        <v>0.6</v>
      </c>
      <c r="L46" s="488">
        <v>0.4</v>
      </c>
      <c r="M46" s="333">
        <v>-0.5</v>
      </c>
      <c r="N46" s="333">
        <v>5.8</v>
      </c>
    </row>
    <row r="47" spans="1:14" ht="12.75">
      <c r="A47" s="515" t="s">
        <v>36</v>
      </c>
      <c r="B47" s="378">
        <v>111.16</v>
      </c>
      <c r="C47" s="752">
        <v>0.4</v>
      </c>
      <c r="D47" s="752">
        <v>1.2</v>
      </c>
      <c r="E47" s="128">
        <v>-1</v>
      </c>
      <c r="F47" s="752">
        <v>4.2</v>
      </c>
      <c r="G47" s="128">
        <v>-0.2</v>
      </c>
      <c r="H47" s="752">
        <v>-0.6</v>
      </c>
      <c r="I47" s="128">
        <v>-5</v>
      </c>
      <c r="J47" s="752">
        <v>-0.5</v>
      </c>
      <c r="K47" s="752">
        <v>0.9</v>
      </c>
      <c r="L47" s="753">
        <v>0.7</v>
      </c>
      <c r="M47" s="752">
        <v>-1.2</v>
      </c>
      <c r="N47" s="752">
        <v>5.4</v>
      </c>
    </row>
    <row r="48" spans="1:12" ht="12.75" hidden="1" outlineLevel="1">
      <c r="A48" s="518" t="s">
        <v>36</v>
      </c>
      <c r="B48" s="332"/>
      <c r="C48" s="333"/>
      <c r="D48" s="333"/>
      <c r="E48" s="333"/>
      <c r="F48" s="333"/>
      <c r="G48" s="45"/>
      <c r="H48" s="333"/>
      <c r="I48" s="333"/>
      <c r="J48" s="333"/>
      <c r="K48" s="333"/>
      <c r="L48" s="488"/>
    </row>
    <row r="49" spans="1:12" ht="12.75" hidden="1" outlineLevel="1">
      <c r="A49" s="518" t="s">
        <v>37</v>
      </c>
      <c r="B49" s="332"/>
      <c r="C49" s="333"/>
      <c r="D49" s="333"/>
      <c r="E49" s="333"/>
      <c r="F49" s="333"/>
      <c r="G49" s="45"/>
      <c r="H49" s="333"/>
      <c r="I49" s="333"/>
      <c r="J49" s="333"/>
      <c r="K49" s="333"/>
      <c r="L49" s="488"/>
    </row>
    <row r="50" spans="1:12" ht="12.75" hidden="1" outlineLevel="1">
      <c r="A50" s="518" t="s">
        <v>38</v>
      </c>
      <c r="B50" s="332"/>
      <c r="C50" s="333"/>
      <c r="D50" s="333"/>
      <c r="E50" s="333"/>
      <c r="F50" s="333"/>
      <c r="G50" s="45"/>
      <c r="H50" s="333"/>
      <c r="I50" s="333"/>
      <c r="J50" s="333"/>
      <c r="K50" s="333"/>
      <c r="L50" s="488"/>
    </row>
    <row r="51" spans="1:12" ht="12.75" hidden="1" outlineLevel="1">
      <c r="A51" s="518" t="s">
        <v>39</v>
      </c>
      <c r="B51" s="332"/>
      <c r="C51" s="333"/>
      <c r="D51" s="333"/>
      <c r="E51" s="333"/>
      <c r="F51" s="333"/>
      <c r="G51" s="45"/>
      <c r="H51" s="333"/>
      <c r="I51" s="333"/>
      <c r="J51" s="333"/>
      <c r="K51" s="333"/>
      <c r="L51" s="488"/>
    </row>
    <row r="52" spans="1:12" ht="12.75" hidden="1" outlineLevel="1">
      <c r="A52" s="518" t="s">
        <v>40</v>
      </c>
      <c r="B52" s="332"/>
      <c r="C52" s="333"/>
      <c r="D52" s="333"/>
      <c r="E52" s="333"/>
      <c r="F52" s="333"/>
      <c r="G52" s="45"/>
      <c r="H52" s="333"/>
      <c r="I52" s="333"/>
      <c r="J52" s="333"/>
      <c r="K52" s="333"/>
      <c r="L52" s="488"/>
    </row>
    <row r="53" spans="1:12" ht="12.75" hidden="1" outlineLevel="1">
      <c r="A53" s="518" t="s">
        <v>41</v>
      </c>
      <c r="B53" s="332"/>
      <c r="C53" s="333"/>
      <c r="D53" s="333"/>
      <c r="E53" s="333"/>
      <c r="F53" s="333"/>
      <c r="G53" s="45"/>
      <c r="H53" s="333"/>
      <c r="I53" s="333"/>
      <c r="J53" s="333"/>
      <c r="K53" s="333"/>
      <c r="L53" s="488"/>
    </row>
    <row r="54" spans="1:12" ht="12.75" hidden="1" outlineLevel="1" collapsed="1">
      <c r="A54" s="518"/>
      <c r="B54" s="332"/>
      <c r="C54" s="333"/>
      <c r="D54" s="333"/>
      <c r="E54" s="333"/>
      <c r="F54" s="333"/>
      <c r="G54" s="45"/>
      <c r="H54" s="333"/>
      <c r="I54" s="333"/>
      <c r="J54" s="333"/>
      <c r="K54" s="333"/>
      <c r="L54" s="488"/>
    </row>
    <row r="55" spans="1:14" ht="12.75" hidden="1" outlineLevel="1">
      <c r="A55" s="518" t="s">
        <v>267</v>
      </c>
      <c r="B55" s="332">
        <v>99.2</v>
      </c>
      <c r="C55" s="45">
        <v>3.2</v>
      </c>
      <c r="D55" s="45">
        <v>3.3</v>
      </c>
      <c r="E55" s="45">
        <v>1.3</v>
      </c>
      <c r="F55" s="45">
        <v>7.9</v>
      </c>
      <c r="G55" s="45">
        <v>1.7</v>
      </c>
      <c r="H55" s="45">
        <v>0.2</v>
      </c>
      <c r="I55" s="45">
        <v>3.4</v>
      </c>
      <c r="J55" s="45">
        <v>0.6</v>
      </c>
      <c r="K55" s="45">
        <v>3.7</v>
      </c>
      <c r="L55" s="751">
        <v>1.8</v>
      </c>
      <c r="M55" s="433">
        <v>1.8</v>
      </c>
      <c r="N55" s="433">
        <v>8.2</v>
      </c>
    </row>
    <row r="56" spans="1:14" ht="12.75" hidden="1" outlineLevel="1">
      <c r="A56" s="518" t="s">
        <v>268</v>
      </c>
      <c r="B56" s="332">
        <v>99.31</v>
      </c>
      <c r="C56" s="45">
        <v>2.7</v>
      </c>
      <c r="D56" s="45">
        <v>2.4</v>
      </c>
      <c r="E56" s="45">
        <v>1.2</v>
      </c>
      <c r="F56" s="45">
        <v>6.2</v>
      </c>
      <c r="G56" s="45">
        <v>0.1</v>
      </c>
      <c r="H56" s="45">
        <v>-0.7</v>
      </c>
      <c r="I56" s="45">
        <v>0.4</v>
      </c>
      <c r="J56" s="45">
        <v>-0.1</v>
      </c>
      <c r="K56" s="45">
        <v>0.7</v>
      </c>
      <c r="L56" s="751">
        <v>0.3</v>
      </c>
      <c r="M56" s="433">
        <v>1.2</v>
      </c>
      <c r="N56" s="433">
        <v>7.9</v>
      </c>
    </row>
    <row r="57" spans="1:14" ht="12.75" hidden="1" outlineLevel="1">
      <c r="A57" s="518" t="s">
        <v>269</v>
      </c>
      <c r="B57" s="332">
        <v>99.31</v>
      </c>
      <c r="C57" s="45">
        <v>2.4</v>
      </c>
      <c r="D57" s="45">
        <v>2</v>
      </c>
      <c r="E57" s="45">
        <v>0.8</v>
      </c>
      <c r="F57" s="45">
        <v>6</v>
      </c>
      <c r="G57" s="45">
        <v>0</v>
      </c>
      <c r="H57" s="45">
        <v>-0.6</v>
      </c>
      <c r="I57" s="45">
        <v>0.3</v>
      </c>
      <c r="J57" s="45">
        <v>-0.5</v>
      </c>
      <c r="K57" s="45">
        <v>0.2</v>
      </c>
      <c r="L57" s="751">
        <v>0.3</v>
      </c>
      <c r="M57" s="433">
        <v>0.8</v>
      </c>
      <c r="N57" s="433">
        <v>8</v>
      </c>
    </row>
    <row r="58" spans="1:14" ht="12.75" hidden="1" outlineLevel="1">
      <c r="A58" s="518" t="s">
        <v>270</v>
      </c>
      <c r="B58" s="332">
        <v>99.53</v>
      </c>
      <c r="C58" s="45">
        <v>2.7</v>
      </c>
      <c r="D58" s="45">
        <v>2</v>
      </c>
      <c r="E58" s="45">
        <v>1.2</v>
      </c>
      <c r="F58" s="45">
        <v>5.8</v>
      </c>
      <c r="G58" s="45">
        <v>0.2</v>
      </c>
      <c r="H58" s="45">
        <v>-0.1</v>
      </c>
      <c r="I58" s="45">
        <v>0</v>
      </c>
      <c r="J58" s="45">
        <v>-0.1</v>
      </c>
      <c r="K58" s="45">
        <v>1.2</v>
      </c>
      <c r="L58" s="751">
        <v>0.2</v>
      </c>
      <c r="M58" s="433">
        <v>1</v>
      </c>
      <c r="N58" s="433">
        <v>8.3</v>
      </c>
    </row>
    <row r="59" spans="1:14" ht="12.75" hidden="1" outlineLevel="1">
      <c r="A59" s="518" t="s">
        <v>271</v>
      </c>
      <c r="B59" s="332">
        <v>99.63</v>
      </c>
      <c r="C59" s="45">
        <v>2.4</v>
      </c>
      <c r="D59" s="45">
        <v>1.7</v>
      </c>
      <c r="E59" s="45">
        <v>1.1</v>
      </c>
      <c r="F59" s="45">
        <v>5.5</v>
      </c>
      <c r="G59" s="45">
        <v>0.1</v>
      </c>
      <c r="H59" s="45">
        <v>-0.2</v>
      </c>
      <c r="I59" s="45">
        <v>2.2</v>
      </c>
      <c r="J59" s="45">
        <v>-0.4</v>
      </c>
      <c r="K59" s="45">
        <v>0.1</v>
      </c>
      <c r="L59" s="751">
        <v>0.1</v>
      </c>
      <c r="M59" s="433">
        <v>0.8</v>
      </c>
      <c r="N59" s="433">
        <v>8.2</v>
      </c>
    </row>
    <row r="60" spans="1:14" ht="12.75" hidden="1" outlineLevel="1">
      <c r="A60" s="518" t="s">
        <v>272</v>
      </c>
      <c r="B60" s="332">
        <v>100.01</v>
      </c>
      <c r="C60" s="45">
        <v>2.6</v>
      </c>
      <c r="D60" s="45">
        <v>1.7</v>
      </c>
      <c r="E60" s="45">
        <v>1.4</v>
      </c>
      <c r="F60" s="45">
        <v>5.4</v>
      </c>
      <c r="G60" s="45">
        <v>0.4</v>
      </c>
      <c r="H60" s="45">
        <v>-0.1</v>
      </c>
      <c r="I60" s="45">
        <v>3.1</v>
      </c>
      <c r="J60" s="45">
        <v>0</v>
      </c>
      <c r="K60" s="45">
        <v>0.4</v>
      </c>
      <c r="L60" s="751">
        <v>0.3</v>
      </c>
      <c r="M60" s="433">
        <v>1</v>
      </c>
      <c r="N60" s="433">
        <v>8.2</v>
      </c>
    </row>
    <row r="61" spans="1:14" ht="12.75" hidden="1" outlineLevel="1">
      <c r="A61" s="518" t="s">
        <v>273</v>
      </c>
      <c r="B61" s="332">
        <v>99.69</v>
      </c>
      <c r="C61" s="45">
        <v>2.1</v>
      </c>
      <c r="D61" s="45">
        <v>1.2</v>
      </c>
      <c r="E61" s="45">
        <v>0.8</v>
      </c>
      <c r="F61" s="45">
        <v>5.1</v>
      </c>
      <c r="G61" s="45">
        <v>-0.3</v>
      </c>
      <c r="H61" s="45">
        <v>-0.4</v>
      </c>
      <c r="I61" s="45">
        <v>-2.7</v>
      </c>
      <c r="J61" s="45">
        <v>-0.4</v>
      </c>
      <c r="K61" s="45">
        <v>0.4</v>
      </c>
      <c r="L61" s="751">
        <v>0</v>
      </c>
      <c r="M61" s="433">
        <v>0.5</v>
      </c>
      <c r="N61" s="433">
        <v>7.8</v>
      </c>
    </row>
    <row r="62" spans="1:14" ht="12.75" hidden="1" outlineLevel="1">
      <c r="A62" s="518" t="s">
        <v>274</v>
      </c>
      <c r="B62" s="332">
        <v>99.63</v>
      </c>
      <c r="C62" s="45">
        <v>2.1</v>
      </c>
      <c r="D62" s="45">
        <v>1.3</v>
      </c>
      <c r="E62" s="45">
        <v>0.8</v>
      </c>
      <c r="F62" s="45">
        <v>5.1</v>
      </c>
      <c r="G62" s="45">
        <v>-0.1</v>
      </c>
      <c r="H62" s="45">
        <v>0</v>
      </c>
      <c r="I62" s="45">
        <v>-3.3</v>
      </c>
      <c r="J62" s="45">
        <v>-0.1</v>
      </c>
      <c r="K62" s="45">
        <v>0.7</v>
      </c>
      <c r="L62" s="751">
        <v>0.2</v>
      </c>
      <c r="M62" s="433">
        <v>0.6</v>
      </c>
      <c r="N62" s="433">
        <v>7.6</v>
      </c>
    </row>
    <row r="63" spans="1:14" ht="12.75" hidden="1" outlineLevel="1">
      <c r="A63" s="518" t="s">
        <v>275</v>
      </c>
      <c r="B63" s="332">
        <v>99.9</v>
      </c>
      <c r="C63" s="45">
        <v>2.3</v>
      </c>
      <c r="D63" s="45">
        <v>1</v>
      </c>
      <c r="E63" s="45">
        <v>1.3</v>
      </c>
      <c r="F63" s="45">
        <v>4.4</v>
      </c>
      <c r="G63" s="45">
        <v>0.3</v>
      </c>
      <c r="H63" s="45">
        <v>0</v>
      </c>
      <c r="I63" s="45">
        <v>-1.2</v>
      </c>
      <c r="J63" s="45">
        <v>-0.1</v>
      </c>
      <c r="K63" s="45">
        <v>1.7</v>
      </c>
      <c r="L63" s="751">
        <v>0.3</v>
      </c>
      <c r="M63" s="433">
        <v>0.7</v>
      </c>
      <c r="N63" s="433">
        <v>7.8</v>
      </c>
    </row>
    <row r="64" spans="1:14" ht="12.75" hidden="1" outlineLevel="1">
      <c r="A64" s="518" t="s">
        <v>276</v>
      </c>
      <c r="B64" s="332">
        <v>101.24</v>
      </c>
      <c r="C64" s="45">
        <v>3.5</v>
      </c>
      <c r="D64" s="45">
        <v>1.1</v>
      </c>
      <c r="E64" s="45">
        <v>3</v>
      </c>
      <c r="F64" s="45">
        <v>4.5</v>
      </c>
      <c r="G64" s="45">
        <v>1.3</v>
      </c>
      <c r="H64" s="45">
        <v>0.4</v>
      </c>
      <c r="I64" s="45">
        <v>-0.9</v>
      </c>
      <c r="J64" s="45">
        <v>0.3</v>
      </c>
      <c r="K64" s="45">
        <v>6.1</v>
      </c>
      <c r="L64" s="751">
        <v>0.5</v>
      </c>
      <c r="M64" s="433">
        <v>0.8</v>
      </c>
      <c r="N64" s="433">
        <v>12.8</v>
      </c>
    </row>
    <row r="65" spans="1:14" ht="12.75" hidden="1" outlineLevel="1">
      <c r="A65" s="518" t="s">
        <v>277</v>
      </c>
      <c r="B65" s="332">
        <v>101.24</v>
      </c>
      <c r="C65" s="45">
        <v>3.6</v>
      </c>
      <c r="D65" s="45">
        <v>1.3</v>
      </c>
      <c r="E65" s="45">
        <v>3.3</v>
      </c>
      <c r="F65" s="45">
        <v>4.4</v>
      </c>
      <c r="G65" s="45">
        <v>0</v>
      </c>
      <c r="H65" s="45">
        <v>0</v>
      </c>
      <c r="I65" s="45">
        <v>0.9</v>
      </c>
      <c r="J65" s="45">
        <v>0.1</v>
      </c>
      <c r="K65" s="45">
        <v>-0.5</v>
      </c>
      <c r="L65" s="751">
        <v>0</v>
      </c>
      <c r="M65" s="433">
        <v>0.9</v>
      </c>
      <c r="N65" s="433">
        <v>13</v>
      </c>
    </row>
    <row r="66" spans="1:14" ht="12.75" hidden="1" outlineLevel="1">
      <c r="A66" s="518" t="s">
        <v>278</v>
      </c>
      <c r="B66" s="332">
        <v>101.3</v>
      </c>
      <c r="C66" s="45">
        <v>3.9</v>
      </c>
      <c r="D66" s="45">
        <v>1.2</v>
      </c>
      <c r="E66" s="45">
        <v>3.7</v>
      </c>
      <c r="F66" s="45">
        <v>4.1</v>
      </c>
      <c r="G66" s="45">
        <v>0.1</v>
      </c>
      <c r="H66" s="45">
        <v>-0.2</v>
      </c>
      <c r="I66" s="45">
        <v>0.8</v>
      </c>
      <c r="J66" s="45">
        <v>-0.1</v>
      </c>
      <c r="K66" s="45">
        <v>0</v>
      </c>
      <c r="L66" s="751">
        <v>0.1</v>
      </c>
      <c r="M66" s="433">
        <v>1.1</v>
      </c>
      <c r="N66" s="433">
        <v>13.3</v>
      </c>
    </row>
    <row r="67" spans="1:14" ht="12.75" hidden="1" outlineLevel="1">
      <c r="A67" s="518" t="s">
        <v>279</v>
      </c>
      <c r="B67" s="332">
        <v>103.23</v>
      </c>
      <c r="C67" s="45">
        <v>4.1</v>
      </c>
      <c r="D67" s="45">
        <v>1.4</v>
      </c>
      <c r="E67" s="45">
        <v>4.2</v>
      </c>
      <c r="F67" s="45">
        <v>3.8</v>
      </c>
      <c r="G67" s="45">
        <v>1.9</v>
      </c>
      <c r="H67" s="45">
        <v>0.8</v>
      </c>
      <c r="I67" s="45">
        <v>1.9</v>
      </c>
      <c r="J67" s="45">
        <v>1.1</v>
      </c>
      <c r="K67" s="45">
        <v>4.5</v>
      </c>
      <c r="L67" s="751">
        <v>1.5</v>
      </c>
      <c r="M67" s="433">
        <v>1.1</v>
      </c>
      <c r="N67" s="433">
        <v>13.7</v>
      </c>
    </row>
    <row r="68" spans="1:14" ht="12.75" hidden="1" outlineLevel="1">
      <c r="A68" s="518" t="s">
        <v>280</v>
      </c>
      <c r="B68" s="332">
        <v>103.56</v>
      </c>
      <c r="C68" s="45">
        <v>4.3</v>
      </c>
      <c r="D68" s="45">
        <v>1.5</v>
      </c>
      <c r="E68" s="45">
        <v>4.6</v>
      </c>
      <c r="F68" s="45">
        <v>3.7</v>
      </c>
      <c r="G68" s="45">
        <v>0.3</v>
      </c>
      <c r="H68" s="45">
        <v>0.2</v>
      </c>
      <c r="I68" s="45">
        <v>1.2</v>
      </c>
      <c r="J68" s="45">
        <v>-0.2</v>
      </c>
      <c r="K68" s="45">
        <v>0.9</v>
      </c>
      <c r="L68" s="751">
        <v>0.2</v>
      </c>
      <c r="M68" s="433">
        <v>1.4</v>
      </c>
      <c r="N68" s="433">
        <v>13.8</v>
      </c>
    </row>
    <row r="69" spans="1:14" ht="12.75" hidden="1" outlineLevel="1">
      <c r="A69" s="518" t="s">
        <v>281</v>
      </c>
      <c r="B69" s="332">
        <v>103.57</v>
      </c>
      <c r="C69" s="45">
        <v>4.3</v>
      </c>
      <c r="D69" s="45">
        <v>1.6</v>
      </c>
      <c r="E69" s="45">
        <v>4.7</v>
      </c>
      <c r="F69" s="45">
        <v>3.5</v>
      </c>
      <c r="G69" s="45">
        <v>0</v>
      </c>
      <c r="H69" s="45">
        <v>0</v>
      </c>
      <c r="I69" s="45">
        <v>1</v>
      </c>
      <c r="J69" s="45">
        <v>-0.4</v>
      </c>
      <c r="K69" s="45">
        <v>-0.1</v>
      </c>
      <c r="L69" s="751">
        <v>0.2</v>
      </c>
      <c r="M69" s="433">
        <v>1.4</v>
      </c>
      <c r="N69" s="433">
        <v>13.6</v>
      </c>
    </row>
    <row r="70" spans="1:14" ht="12.75" hidden="1" outlineLevel="1">
      <c r="A70" s="518" t="s">
        <v>282</v>
      </c>
      <c r="B70" s="332">
        <v>103.9</v>
      </c>
      <c r="C70" s="45">
        <v>4.4</v>
      </c>
      <c r="D70" s="45">
        <v>1.7</v>
      </c>
      <c r="E70" s="45">
        <v>4.9</v>
      </c>
      <c r="F70" s="45">
        <v>3.5</v>
      </c>
      <c r="G70" s="45">
        <v>0.3</v>
      </c>
      <c r="H70" s="45">
        <v>-0.1</v>
      </c>
      <c r="I70" s="45">
        <v>1.4</v>
      </c>
      <c r="J70" s="45">
        <v>0.4</v>
      </c>
      <c r="K70" s="45">
        <v>0.4</v>
      </c>
      <c r="L70" s="751">
        <v>0.2</v>
      </c>
      <c r="M70" s="433">
        <v>1.6</v>
      </c>
      <c r="N70" s="433">
        <v>13.6</v>
      </c>
    </row>
    <row r="71" spans="1:14" ht="12.75" hidden="1" outlineLevel="1">
      <c r="A71" s="518" t="s">
        <v>283</v>
      </c>
      <c r="B71" s="332">
        <v>104.41</v>
      </c>
      <c r="C71" s="45">
        <v>4.8</v>
      </c>
      <c r="D71" s="45">
        <v>1.9</v>
      </c>
      <c r="E71" s="45">
        <v>5.4</v>
      </c>
      <c r="F71" s="45">
        <v>3.5</v>
      </c>
      <c r="G71" s="45">
        <v>0.5</v>
      </c>
      <c r="H71" s="45">
        <v>0.3</v>
      </c>
      <c r="I71" s="45">
        <v>3.7</v>
      </c>
      <c r="J71" s="45">
        <v>-0.1</v>
      </c>
      <c r="K71" s="45">
        <v>0.7</v>
      </c>
      <c r="L71" s="751">
        <v>0.2</v>
      </c>
      <c r="M71" s="433">
        <v>2.1</v>
      </c>
      <c r="N71" s="433">
        <v>13.6</v>
      </c>
    </row>
    <row r="72" spans="1:14" ht="12.75" hidden="1" outlineLevel="1">
      <c r="A72" s="518" t="s">
        <v>284</v>
      </c>
      <c r="B72" s="332">
        <v>104.55</v>
      </c>
      <c r="C72" s="45">
        <v>4.5</v>
      </c>
      <c r="D72" s="45">
        <v>1.9</v>
      </c>
      <c r="E72" s="45">
        <v>5.1</v>
      </c>
      <c r="F72" s="45">
        <v>3.4</v>
      </c>
      <c r="G72" s="45">
        <v>0.1</v>
      </c>
      <c r="H72" s="45">
        <v>-0.1</v>
      </c>
      <c r="I72" s="45">
        <v>1.2</v>
      </c>
      <c r="J72" s="45">
        <v>0</v>
      </c>
      <c r="K72" s="45">
        <v>-0.1</v>
      </c>
      <c r="L72" s="751">
        <v>0.2</v>
      </c>
      <c r="M72" s="433">
        <v>1.8</v>
      </c>
      <c r="N72" s="433">
        <v>13.6</v>
      </c>
    </row>
    <row r="73" spans="1:14" ht="12.75" hidden="1" outlineLevel="1">
      <c r="A73" s="518" t="s">
        <v>285</v>
      </c>
      <c r="B73" s="332">
        <v>104.68</v>
      </c>
      <c r="C73" s="45">
        <v>5</v>
      </c>
      <c r="D73" s="45">
        <v>2.5</v>
      </c>
      <c r="E73" s="45">
        <v>5.4</v>
      </c>
      <c r="F73" s="45">
        <v>4.1</v>
      </c>
      <c r="G73" s="45">
        <v>0.1</v>
      </c>
      <c r="H73" s="45">
        <v>-0.1</v>
      </c>
      <c r="I73" s="45">
        <v>-2.5</v>
      </c>
      <c r="J73" s="45">
        <v>0.3</v>
      </c>
      <c r="K73" s="45">
        <v>0.4</v>
      </c>
      <c r="L73" s="751">
        <v>0.6</v>
      </c>
      <c r="M73" s="433">
        <v>2.2</v>
      </c>
      <c r="N73" s="433">
        <v>14.2</v>
      </c>
    </row>
    <row r="74" spans="1:14" ht="12.75" hidden="1" outlineLevel="1">
      <c r="A74" s="518" t="s">
        <v>286</v>
      </c>
      <c r="B74" s="332">
        <v>104.57</v>
      </c>
      <c r="C74" s="45">
        <v>5</v>
      </c>
      <c r="D74" s="45">
        <v>2.6</v>
      </c>
      <c r="E74" s="45">
        <v>5.4</v>
      </c>
      <c r="F74" s="45">
        <v>4.1</v>
      </c>
      <c r="G74" s="45">
        <v>-0.1</v>
      </c>
      <c r="H74" s="45">
        <v>0.7</v>
      </c>
      <c r="I74" s="45">
        <v>-3.5</v>
      </c>
      <c r="J74" s="45">
        <v>0</v>
      </c>
      <c r="K74" s="45">
        <v>0.1</v>
      </c>
      <c r="L74" s="751">
        <v>0.2</v>
      </c>
      <c r="M74" s="433">
        <v>2.1</v>
      </c>
      <c r="N74" s="433">
        <v>14.2</v>
      </c>
    </row>
    <row r="75" spans="1:14" ht="12.75" hidden="1" outlineLevel="1">
      <c r="A75" s="518" t="s">
        <v>287</v>
      </c>
      <c r="B75" s="332">
        <v>104.36</v>
      </c>
      <c r="C75" s="45">
        <v>4.5</v>
      </c>
      <c r="D75" s="45">
        <v>2.6</v>
      </c>
      <c r="E75" s="45">
        <v>4.9</v>
      </c>
      <c r="F75" s="45">
        <v>3.5</v>
      </c>
      <c r="G75" s="45">
        <v>-0.2</v>
      </c>
      <c r="H75" s="45">
        <v>0.9</v>
      </c>
      <c r="I75" s="45">
        <v>-0.4</v>
      </c>
      <c r="J75" s="45">
        <v>-0.2</v>
      </c>
      <c r="K75" s="45">
        <v>-0.9</v>
      </c>
      <c r="L75" s="751">
        <v>-0.3</v>
      </c>
      <c r="M75" s="433">
        <v>1.6</v>
      </c>
      <c r="N75" s="433">
        <v>13.6</v>
      </c>
    </row>
    <row r="76" spans="1:14" ht="12.75" hidden="1" outlineLevel="1">
      <c r="A76" s="518" t="s">
        <v>288</v>
      </c>
      <c r="B76" s="332">
        <v>104.38</v>
      </c>
      <c r="C76" s="45">
        <v>3.1</v>
      </c>
      <c r="D76" s="45">
        <v>2.3</v>
      </c>
      <c r="E76" s="45">
        <v>3.1</v>
      </c>
      <c r="F76" s="45">
        <v>3.1</v>
      </c>
      <c r="G76" s="45">
        <v>0</v>
      </c>
      <c r="H76" s="45">
        <v>0.3</v>
      </c>
      <c r="I76" s="45">
        <v>-0.8</v>
      </c>
      <c r="J76" s="45">
        <v>0.2</v>
      </c>
      <c r="K76" s="45">
        <v>-0.2</v>
      </c>
      <c r="L76" s="751">
        <v>0.1</v>
      </c>
      <c r="M76" s="433">
        <v>1.3</v>
      </c>
      <c r="N76" s="433">
        <v>8.6</v>
      </c>
    </row>
    <row r="77" spans="1:14" ht="12.75" hidden="1" outlineLevel="1">
      <c r="A77" s="518" t="s">
        <v>289</v>
      </c>
      <c r="B77" s="332">
        <v>104.94</v>
      </c>
      <c r="C77" s="45">
        <v>3.7</v>
      </c>
      <c r="D77" s="45">
        <v>2.5</v>
      </c>
      <c r="E77" s="45">
        <v>3.9</v>
      </c>
      <c r="F77" s="45">
        <v>3.1</v>
      </c>
      <c r="G77" s="45">
        <v>0.5</v>
      </c>
      <c r="H77" s="45">
        <v>0.7</v>
      </c>
      <c r="I77" s="45">
        <v>1.2</v>
      </c>
      <c r="J77" s="45">
        <v>0</v>
      </c>
      <c r="K77" s="45">
        <v>1.7</v>
      </c>
      <c r="L77" s="751">
        <v>0</v>
      </c>
      <c r="M77" s="433">
        <v>1.6</v>
      </c>
      <c r="N77" s="433">
        <v>9.9</v>
      </c>
    </row>
    <row r="78" spans="1:14" ht="12.75" hidden="1" outlineLevel="1">
      <c r="A78" s="518" t="s">
        <v>290</v>
      </c>
      <c r="B78" s="332">
        <v>105.01</v>
      </c>
      <c r="C78" s="45">
        <v>3.7</v>
      </c>
      <c r="D78" s="45">
        <v>2.5</v>
      </c>
      <c r="E78" s="45">
        <v>4</v>
      </c>
      <c r="F78" s="45">
        <v>3.1</v>
      </c>
      <c r="G78" s="45">
        <v>0.1</v>
      </c>
      <c r="H78" s="45">
        <v>-0.1</v>
      </c>
      <c r="I78" s="45">
        <v>0.9</v>
      </c>
      <c r="J78" s="45">
        <v>0</v>
      </c>
      <c r="K78" s="45">
        <v>-0.1</v>
      </c>
      <c r="L78" s="751">
        <v>0.1</v>
      </c>
      <c r="M78" s="433">
        <v>1.7</v>
      </c>
      <c r="N78" s="433">
        <v>9.7</v>
      </c>
    </row>
    <row r="79" spans="1:14" ht="12.75" hidden="1" outlineLevel="1">
      <c r="A79" s="518" t="s">
        <v>291</v>
      </c>
      <c r="B79" s="332">
        <v>105.53</v>
      </c>
      <c r="C79" s="45">
        <v>2.2</v>
      </c>
      <c r="D79" s="45">
        <v>1.8</v>
      </c>
      <c r="E79" s="45">
        <v>2</v>
      </c>
      <c r="F79" s="45">
        <v>2.7</v>
      </c>
      <c r="G79" s="45">
        <v>0.5</v>
      </c>
      <c r="H79" s="45">
        <v>0.9</v>
      </c>
      <c r="I79" s="45">
        <v>3.2</v>
      </c>
      <c r="J79" s="45">
        <v>-0.4</v>
      </c>
      <c r="K79" s="45">
        <v>-0.8</v>
      </c>
      <c r="L79" s="751">
        <v>1.1</v>
      </c>
      <c r="M79" s="433">
        <v>1.8</v>
      </c>
      <c r="N79" s="433">
        <v>3.3</v>
      </c>
    </row>
    <row r="80" spans="1:14" ht="12.75" hidden="1" outlineLevel="1">
      <c r="A80" s="518" t="s">
        <v>292</v>
      </c>
      <c r="B80" s="332">
        <v>105.63</v>
      </c>
      <c r="C80" s="45">
        <v>2</v>
      </c>
      <c r="D80" s="45">
        <v>1.8</v>
      </c>
      <c r="E80" s="45">
        <v>1.6</v>
      </c>
      <c r="F80" s="45">
        <v>2.7</v>
      </c>
      <c r="G80" s="45">
        <v>0.1</v>
      </c>
      <c r="H80" s="45">
        <v>0.2</v>
      </c>
      <c r="I80" s="45">
        <v>0.7</v>
      </c>
      <c r="J80" s="45">
        <v>-0.2</v>
      </c>
      <c r="K80" s="45">
        <v>-0.1</v>
      </c>
      <c r="L80" s="751">
        <v>0.2</v>
      </c>
      <c r="M80" s="433">
        <v>1.7</v>
      </c>
      <c r="N80" s="433">
        <v>2.9</v>
      </c>
    </row>
    <row r="81" spans="1:14" ht="12.75" hidden="1" outlineLevel="1">
      <c r="A81" s="518" t="s">
        <v>293</v>
      </c>
      <c r="B81" s="332">
        <v>105.7</v>
      </c>
      <c r="C81" s="45">
        <v>2.1</v>
      </c>
      <c r="D81" s="45">
        <v>1.9</v>
      </c>
      <c r="E81" s="45">
        <v>1.7</v>
      </c>
      <c r="F81" s="45">
        <v>2.8</v>
      </c>
      <c r="G81" s="45">
        <v>0.1</v>
      </c>
      <c r="H81" s="45">
        <v>0.2</v>
      </c>
      <c r="I81" s="45">
        <v>-0.5</v>
      </c>
      <c r="J81" s="45">
        <v>-0.4</v>
      </c>
      <c r="K81" s="45">
        <v>0.5</v>
      </c>
      <c r="L81" s="751">
        <v>0.2</v>
      </c>
      <c r="M81" s="433">
        <v>1.7</v>
      </c>
      <c r="N81" s="433">
        <v>3</v>
      </c>
    </row>
    <row r="82" spans="1:14" ht="12.75" hidden="1" outlineLevel="1">
      <c r="A82" s="518" t="s">
        <v>294</v>
      </c>
      <c r="B82" s="332">
        <v>105.99</v>
      </c>
      <c r="C82" s="45">
        <v>2</v>
      </c>
      <c r="D82" s="45">
        <v>1.8</v>
      </c>
      <c r="E82" s="45">
        <v>1.7</v>
      </c>
      <c r="F82" s="45">
        <v>2.6</v>
      </c>
      <c r="G82" s="45">
        <v>0.3</v>
      </c>
      <c r="H82" s="45">
        <v>0.1</v>
      </c>
      <c r="I82" s="45">
        <v>2.2</v>
      </c>
      <c r="J82" s="45">
        <v>0.1</v>
      </c>
      <c r="K82" s="45">
        <v>0.4</v>
      </c>
      <c r="L82" s="751">
        <v>0</v>
      </c>
      <c r="M82" s="433">
        <v>1.7</v>
      </c>
      <c r="N82" s="433">
        <v>2.7</v>
      </c>
    </row>
    <row r="83" spans="1:14" ht="12.75" hidden="1" outlineLevel="1">
      <c r="A83" s="518" t="s">
        <v>295</v>
      </c>
      <c r="B83" s="332">
        <v>106.01</v>
      </c>
      <c r="C83" s="45">
        <v>1.5</v>
      </c>
      <c r="D83" s="45">
        <v>1.7</v>
      </c>
      <c r="E83" s="45">
        <v>1</v>
      </c>
      <c r="F83" s="45">
        <v>2.5</v>
      </c>
      <c r="G83" s="45">
        <v>0</v>
      </c>
      <c r="H83" s="45">
        <v>0.5</v>
      </c>
      <c r="I83" s="45">
        <v>0.4</v>
      </c>
      <c r="J83" s="45">
        <v>-0.6</v>
      </c>
      <c r="K83" s="45">
        <v>0.2</v>
      </c>
      <c r="L83" s="751">
        <v>0.1</v>
      </c>
      <c r="M83" s="433">
        <v>1.3</v>
      </c>
      <c r="N83" s="433">
        <v>2.2</v>
      </c>
    </row>
    <row r="84" spans="1:14" ht="12.75" hidden="1" outlineLevel="1">
      <c r="A84" s="518" t="s">
        <v>296</v>
      </c>
      <c r="B84" s="332">
        <v>106.08</v>
      </c>
      <c r="C84" s="45">
        <v>1.5</v>
      </c>
      <c r="D84" s="45">
        <v>1.7</v>
      </c>
      <c r="E84" s="45">
        <v>0.9</v>
      </c>
      <c r="F84" s="45">
        <v>2.6</v>
      </c>
      <c r="G84" s="45">
        <v>0.1</v>
      </c>
      <c r="H84" s="45">
        <v>0</v>
      </c>
      <c r="I84" s="45">
        <v>-0.9</v>
      </c>
      <c r="J84" s="45">
        <v>0.1</v>
      </c>
      <c r="K84" s="45">
        <v>0.2</v>
      </c>
      <c r="L84" s="751">
        <v>0.2</v>
      </c>
      <c r="M84" s="433">
        <v>1.2</v>
      </c>
      <c r="N84" s="433">
        <v>2.2</v>
      </c>
    </row>
    <row r="85" spans="1:14" ht="12.75" hidden="1" outlineLevel="1">
      <c r="A85" s="518" t="s">
        <v>297</v>
      </c>
      <c r="B85" s="332">
        <v>105.96</v>
      </c>
      <c r="C85" s="45">
        <v>1.2</v>
      </c>
      <c r="D85" s="45">
        <v>1.5</v>
      </c>
      <c r="E85" s="45">
        <v>0.6</v>
      </c>
      <c r="F85" s="45">
        <v>2.4</v>
      </c>
      <c r="G85" s="45">
        <v>-0.1</v>
      </c>
      <c r="H85" s="45">
        <v>0</v>
      </c>
      <c r="I85" s="45">
        <v>-2.9</v>
      </c>
      <c r="J85" s="45">
        <v>-0.2</v>
      </c>
      <c r="K85" s="45">
        <v>0.1</v>
      </c>
      <c r="L85" s="751">
        <v>0.4</v>
      </c>
      <c r="M85" s="433">
        <v>1</v>
      </c>
      <c r="N85" s="433">
        <v>1.7</v>
      </c>
    </row>
    <row r="86" spans="1:14" ht="12.75" hidden="1" outlineLevel="1">
      <c r="A86" s="518" t="s">
        <v>298</v>
      </c>
      <c r="B86" s="332">
        <v>105.87</v>
      </c>
      <c r="C86" s="45">
        <v>1.2</v>
      </c>
      <c r="D86" s="45">
        <v>1.4</v>
      </c>
      <c r="E86" s="45">
        <v>0.6</v>
      </c>
      <c r="F86" s="45">
        <v>2.6</v>
      </c>
      <c r="G86" s="45">
        <v>-0.1</v>
      </c>
      <c r="H86" s="45">
        <v>0.2</v>
      </c>
      <c r="I86" s="45">
        <v>-2.5</v>
      </c>
      <c r="J86" s="45">
        <v>-0.1</v>
      </c>
      <c r="K86" s="45">
        <v>0</v>
      </c>
      <c r="L86" s="751">
        <v>0.3</v>
      </c>
      <c r="M86" s="433">
        <v>1</v>
      </c>
      <c r="N86" s="433">
        <v>1.9</v>
      </c>
    </row>
    <row r="87" spans="1:14" ht="12.75" hidden="1" outlineLevel="1">
      <c r="A87" s="518" t="s">
        <v>299</v>
      </c>
      <c r="B87" s="332">
        <v>106.17</v>
      </c>
      <c r="C87" s="45">
        <v>1.7</v>
      </c>
      <c r="D87" s="45">
        <v>1.8</v>
      </c>
      <c r="E87" s="45">
        <v>1</v>
      </c>
      <c r="F87" s="45">
        <v>3.2</v>
      </c>
      <c r="G87" s="45">
        <v>0.3</v>
      </c>
      <c r="H87" s="45">
        <v>0.7</v>
      </c>
      <c r="I87" s="45">
        <v>0.3</v>
      </c>
      <c r="J87" s="45">
        <v>0.1</v>
      </c>
      <c r="K87" s="45">
        <v>0.1</v>
      </c>
      <c r="L87" s="751">
        <v>0.3</v>
      </c>
      <c r="M87" s="433">
        <v>1.6</v>
      </c>
      <c r="N87" s="433">
        <v>2</v>
      </c>
    </row>
    <row r="88" spans="1:14" ht="12.75" hidden="1" outlineLevel="1">
      <c r="A88" s="518" t="s">
        <v>300</v>
      </c>
      <c r="B88" s="332">
        <v>106.91</v>
      </c>
      <c r="C88" s="45">
        <v>2.4</v>
      </c>
      <c r="D88" s="45">
        <v>2.2</v>
      </c>
      <c r="E88" s="45">
        <v>1.9</v>
      </c>
      <c r="F88" s="45">
        <v>3.4</v>
      </c>
      <c r="G88" s="45">
        <v>0.7</v>
      </c>
      <c r="H88" s="45">
        <v>2</v>
      </c>
      <c r="I88" s="45">
        <v>2.7</v>
      </c>
      <c r="J88" s="45">
        <v>0.3</v>
      </c>
      <c r="K88" s="45">
        <v>0.2</v>
      </c>
      <c r="L88" s="751">
        <v>0.3</v>
      </c>
      <c r="M88" s="433">
        <v>2.6</v>
      </c>
      <c r="N88" s="433">
        <v>1.8</v>
      </c>
    </row>
    <row r="89" spans="1:14" ht="12.75" hidden="1" outlineLevel="1">
      <c r="A89" s="518" t="s">
        <v>301</v>
      </c>
      <c r="B89" s="332">
        <v>107.33</v>
      </c>
      <c r="C89" s="45">
        <v>2.3</v>
      </c>
      <c r="D89" s="45">
        <v>2.6</v>
      </c>
      <c r="E89" s="45">
        <v>1.6</v>
      </c>
      <c r="F89" s="45">
        <v>3.7</v>
      </c>
      <c r="G89" s="45">
        <v>0.4</v>
      </c>
      <c r="H89" s="45">
        <v>1.6</v>
      </c>
      <c r="I89" s="45">
        <v>-0.4</v>
      </c>
      <c r="J89" s="45">
        <v>0.1</v>
      </c>
      <c r="K89" s="45">
        <v>0.3</v>
      </c>
      <c r="L89" s="751">
        <v>0.3</v>
      </c>
      <c r="M89" s="433">
        <v>2.9</v>
      </c>
      <c r="N89" s="433">
        <v>0.4</v>
      </c>
    </row>
    <row r="90" spans="1:14" ht="12.75" hidden="1" outlineLevel="1">
      <c r="A90" s="518" t="s">
        <v>302</v>
      </c>
      <c r="B90" s="332">
        <v>107.63</v>
      </c>
      <c r="C90" s="45">
        <v>2.5</v>
      </c>
      <c r="D90" s="45">
        <v>2.8</v>
      </c>
      <c r="E90" s="45">
        <v>1.8</v>
      </c>
      <c r="F90" s="45">
        <v>3.8</v>
      </c>
      <c r="G90" s="45">
        <v>0.3</v>
      </c>
      <c r="H90" s="45">
        <v>0.7</v>
      </c>
      <c r="I90" s="45">
        <v>0.3</v>
      </c>
      <c r="J90" s="45">
        <v>0.1</v>
      </c>
      <c r="K90" s="45">
        <v>0.3</v>
      </c>
      <c r="L90" s="751">
        <v>0.1</v>
      </c>
      <c r="M90" s="433">
        <v>3.2</v>
      </c>
      <c r="N90" s="433">
        <v>0.4</v>
      </c>
    </row>
    <row r="91" spans="1:14" ht="12.75" hidden="1" outlineLevel="1">
      <c r="A91" s="518" t="s">
        <v>303</v>
      </c>
      <c r="B91" s="332">
        <v>108.88</v>
      </c>
      <c r="C91" s="45">
        <v>3.2</v>
      </c>
      <c r="D91" s="45">
        <v>3.2</v>
      </c>
      <c r="E91" s="45">
        <v>2.9</v>
      </c>
      <c r="F91" s="45">
        <v>3.7</v>
      </c>
      <c r="G91" s="45">
        <v>1.2</v>
      </c>
      <c r="H91" s="45">
        <v>1.8</v>
      </c>
      <c r="I91" s="45">
        <v>2.3</v>
      </c>
      <c r="J91" s="45">
        <v>0.3</v>
      </c>
      <c r="K91" s="45">
        <v>1.6</v>
      </c>
      <c r="L91" s="751">
        <v>1.1</v>
      </c>
      <c r="M91" s="433">
        <v>3.2</v>
      </c>
      <c r="N91" s="433">
        <v>3.2</v>
      </c>
    </row>
    <row r="92" spans="1:14" ht="12.75" hidden="1" outlineLevel="1">
      <c r="A92" s="518" t="s">
        <v>304</v>
      </c>
      <c r="B92" s="332">
        <v>109.2</v>
      </c>
      <c r="C92" s="45">
        <v>3.4</v>
      </c>
      <c r="D92" s="45">
        <v>3.5</v>
      </c>
      <c r="E92" s="45">
        <v>3</v>
      </c>
      <c r="F92" s="45">
        <v>4</v>
      </c>
      <c r="G92" s="45">
        <v>0.3</v>
      </c>
      <c r="H92" s="45">
        <v>0.5</v>
      </c>
      <c r="I92" s="45">
        <v>0.6</v>
      </c>
      <c r="J92" s="45">
        <v>0</v>
      </c>
      <c r="K92" s="45">
        <v>0</v>
      </c>
      <c r="L92" s="751">
        <v>0.5</v>
      </c>
      <c r="M92" s="433">
        <v>3.4</v>
      </c>
      <c r="N92" s="433">
        <v>3.5</v>
      </c>
    </row>
    <row r="93" spans="1:14" ht="12.75" hidden="1" outlineLevel="1">
      <c r="A93" s="518" t="s">
        <v>305</v>
      </c>
      <c r="B93" s="332">
        <v>109.53</v>
      </c>
      <c r="C93" s="45">
        <v>3.6</v>
      </c>
      <c r="D93" s="45">
        <v>3.7</v>
      </c>
      <c r="E93" s="45">
        <v>3.3</v>
      </c>
      <c r="F93" s="45">
        <v>4.2</v>
      </c>
      <c r="G93" s="45">
        <v>0.3</v>
      </c>
      <c r="H93" s="45">
        <v>0.2</v>
      </c>
      <c r="I93" s="45">
        <v>0.4</v>
      </c>
      <c r="J93" s="45">
        <v>0.1</v>
      </c>
      <c r="K93" s="45">
        <v>0.6</v>
      </c>
      <c r="L93" s="751">
        <v>0.4</v>
      </c>
      <c r="M93" s="433">
        <v>3.5</v>
      </c>
      <c r="N93" s="433">
        <v>3.9</v>
      </c>
    </row>
    <row r="94" spans="1:14" ht="12.75" hidden="1" outlineLevel="1">
      <c r="A94" s="518" t="s">
        <v>306</v>
      </c>
      <c r="B94" s="332">
        <v>109.86</v>
      </c>
      <c r="C94" s="45">
        <v>3.7</v>
      </c>
      <c r="D94" s="45">
        <v>3.9</v>
      </c>
      <c r="E94" s="45">
        <v>3.3</v>
      </c>
      <c r="F94" s="45">
        <v>4.3</v>
      </c>
      <c r="G94" s="45">
        <v>0.3</v>
      </c>
      <c r="H94" s="45">
        <v>0.7</v>
      </c>
      <c r="I94" s="45">
        <v>1.5</v>
      </c>
      <c r="J94" s="45">
        <v>0</v>
      </c>
      <c r="K94" s="45">
        <v>0.1</v>
      </c>
      <c r="L94" s="751">
        <v>0.2</v>
      </c>
      <c r="M94" s="433">
        <v>3.5</v>
      </c>
      <c r="N94" s="433">
        <v>4.1</v>
      </c>
    </row>
    <row r="95" spans="1:14" ht="12.75" hidden="1" outlineLevel="1">
      <c r="A95" s="518" t="s">
        <v>307</v>
      </c>
      <c r="B95" s="332">
        <v>110.27</v>
      </c>
      <c r="C95" s="45">
        <v>4</v>
      </c>
      <c r="D95" s="45">
        <v>4</v>
      </c>
      <c r="E95" s="45">
        <v>3.8</v>
      </c>
      <c r="F95" s="45">
        <v>4.4</v>
      </c>
      <c r="G95" s="45">
        <v>0.4</v>
      </c>
      <c r="H95" s="45">
        <v>0.2</v>
      </c>
      <c r="I95" s="45">
        <v>2.3</v>
      </c>
      <c r="J95" s="45">
        <v>0</v>
      </c>
      <c r="K95" s="45">
        <v>0.7</v>
      </c>
      <c r="L95" s="751">
        <v>0.2</v>
      </c>
      <c r="M95" s="433">
        <v>3.8</v>
      </c>
      <c r="N95" s="433">
        <v>4.8</v>
      </c>
    </row>
    <row r="96" spans="1:14" ht="12.75" hidden="1" outlineLevel="1">
      <c r="A96" s="518" t="s">
        <v>252</v>
      </c>
      <c r="B96" s="332">
        <v>110.66</v>
      </c>
      <c r="C96" s="45">
        <v>4.3</v>
      </c>
      <c r="D96" s="45">
        <v>4</v>
      </c>
      <c r="E96" s="45">
        <v>4.2</v>
      </c>
      <c r="F96" s="45">
        <v>4.6</v>
      </c>
      <c r="G96" s="45">
        <v>0.4</v>
      </c>
      <c r="H96" s="45">
        <v>-0.2</v>
      </c>
      <c r="I96" s="45">
        <v>2.1</v>
      </c>
      <c r="J96" s="45">
        <v>0.1</v>
      </c>
      <c r="K96" s="45">
        <v>0.5</v>
      </c>
      <c r="L96" s="751">
        <v>0.4</v>
      </c>
      <c r="M96" s="433">
        <v>4.1</v>
      </c>
      <c r="N96" s="433">
        <v>4.9</v>
      </c>
    </row>
    <row r="97" spans="1:14" ht="12.75" hidden="1" outlineLevel="1">
      <c r="A97" s="518" t="s">
        <v>253</v>
      </c>
      <c r="B97" s="332">
        <v>110.65</v>
      </c>
      <c r="C97" s="45">
        <v>4.4</v>
      </c>
      <c r="D97" s="45">
        <v>4.2</v>
      </c>
      <c r="E97" s="45">
        <v>4.3</v>
      </c>
      <c r="F97" s="45">
        <v>4.6</v>
      </c>
      <c r="G97" s="45">
        <v>0</v>
      </c>
      <c r="H97" s="45">
        <v>0</v>
      </c>
      <c r="I97" s="45">
        <v>-2.9</v>
      </c>
      <c r="J97" s="45">
        <v>0</v>
      </c>
      <c r="K97" s="45">
        <v>0.3</v>
      </c>
      <c r="L97" s="751">
        <v>0.5</v>
      </c>
      <c r="M97" s="433">
        <v>4.3</v>
      </c>
      <c r="N97" s="433">
        <v>4.9</v>
      </c>
    </row>
    <row r="98" spans="1:14" ht="12.75" hidden="1" outlineLevel="1">
      <c r="A98" s="518" t="s">
        <v>351</v>
      </c>
      <c r="B98" s="332">
        <v>110.57</v>
      </c>
      <c r="C98" s="45">
        <v>4.4</v>
      </c>
      <c r="D98" s="45">
        <v>4.2</v>
      </c>
      <c r="E98" s="45">
        <v>4.3</v>
      </c>
      <c r="F98" s="45">
        <v>4.8</v>
      </c>
      <c r="G98" s="45">
        <v>-0.1</v>
      </c>
      <c r="H98" s="45">
        <v>0.1</v>
      </c>
      <c r="I98" s="45">
        <v>-2.8</v>
      </c>
      <c r="J98" s="45">
        <v>-0.1</v>
      </c>
      <c r="K98" s="45">
        <v>0</v>
      </c>
      <c r="L98" s="751">
        <v>0.4</v>
      </c>
      <c r="M98" s="433">
        <v>4.3</v>
      </c>
      <c r="N98" s="433">
        <v>5</v>
      </c>
    </row>
    <row r="99" spans="1:14" ht="12.75" hidden="1" outlineLevel="1">
      <c r="A99" s="518" t="s">
        <v>352</v>
      </c>
      <c r="B99" s="332">
        <v>111</v>
      </c>
      <c r="C99" s="45">
        <v>4.5</v>
      </c>
      <c r="D99" s="45">
        <v>4.3</v>
      </c>
      <c r="E99" s="45">
        <v>4.1</v>
      </c>
      <c r="F99" s="45">
        <v>5.5</v>
      </c>
      <c r="G99" s="45">
        <v>0.4</v>
      </c>
      <c r="H99" s="45">
        <v>0.1</v>
      </c>
      <c r="I99" s="45">
        <v>-2.1</v>
      </c>
      <c r="J99" s="45">
        <v>-0.2</v>
      </c>
      <c r="K99" s="45">
        <v>1.4</v>
      </c>
      <c r="L99" s="751">
        <v>1</v>
      </c>
      <c r="M99" s="433">
        <v>4</v>
      </c>
      <c r="N99" s="433">
        <v>6.5</v>
      </c>
    </row>
    <row r="100" spans="1:14" ht="12.75" hidden="1" outlineLevel="1">
      <c r="A100" s="518" t="s">
        <v>353</v>
      </c>
      <c r="B100" s="332">
        <v>111.38</v>
      </c>
      <c r="C100" s="45">
        <v>4.2</v>
      </c>
      <c r="D100" s="45">
        <v>4.1</v>
      </c>
      <c r="E100" s="45">
        <v>3.4</v>
      </c>
      <c r="F100" s="45">
        <v>5.7</v>
      </c>
      <c r="G100" s="45">
        <v>0.3</v>
      </c>
      <c r="H100" s="45">
        <v>0.8</v>
      </c>
      <c r="I100" s="45">
        <v>-0.3</v>
      </c>
      <c r="J100" s="45">
        <v>0.1</v>
      </c>
      <c r="K100" s="45">
        <v>0.3</v>
      </c>
      <c r="L100" s="751">
        <v>0.4</v>
      </c>
      <c r="M100" s="433">
        <v>3.3</v>
      </c>
      <c r="N100" s="433">
        <v>7.2</v>
      </c>
    </row>
    <row r="101" spans="1:14" ht="12.75" hidden="1" outlineLevel="1">
      <c r="A101" s="518" t="s">
        <v>354</v>
      </c>
      <c r="B101" s="332">
        <v>111.52</v>
      </c>
      <c r="C101" s="45">
        <v>3.9</v>
      </c>
      <c r="D101" s="45">
        <v>3.9</v>
      </c>
      <c r="E101" s="45">
        <v>3</v>
      </c>
      <c r="F101" s="45">
        <v>5.7</v>
      </c>
      <c r="G101" s="45">
        <v>0.1</v>
      </c>
      <c r="H101" s="45">
        <v>1</v>
      </c>
      <c r="I101" s="45">
        <v>-0.6</v>
      </c>
      <c r="J101" s="45">
        <v>0</v>
      </c>
      <c r="K101" s="45">
        <v>-0.6</v>
      </c>
      <c r="L101" s="751">
        <v>0.4</v>
      </c>
      <c r="M101" s="433">
        <v>2.6</v>
      </c>
      <c r="N101" s="433">
        <v>8.2</v>
      </c>
    </row>
    <row r="102" spans="1:14" ht="12.75" hidden="1" outlineLevel="1" collapsed="1">
      <c r="A102" s="518" t="s">
        <v>355</v>
      </c>
      <c r="B102" s="332">
        <v>111.44</v>
      </c>
      <c r="C102" s="45">
        <v>3.5</v>
      </c>
      <c r="D102" s="45">
        <v>3.8</v>
      </c>
      <c r="E102" s="45">
        <v>2.5</v>
      </c>
      <c r="F102" s="45">
        <v>5.7</v>
      </c>
      <c r="G102" s="45">
        <v>-0.1</v>
      </c>
      <c r="H102" s="45">
        <v>0.4</v>
      </c>
      <c r="I102" s="45">
        <v>0</v>
      </c>
      <c r="J102" s="45">
        <v>0</v>
      </c>
      <c r="K102" s="45">
        <v>-1</v>
      </c>
      <c r="L102" s="751">
        <v>0.2</v>
      </c>
      <c r="M102" s="433">
        <v>2</v>
      </c>
      <c r="N102" s="433">
        <v>8.5</v>
      </c>
    </row>
    <row r="103" spans="1:14" ht="12.75" hidden="1" outlineLevel="1" collapsed="1">
      <c r="A103" s="518" t="s">
        <v>356</v>
      </c>
      <c r="B103" s="332">
        <v>111.83</v>
      </c>
      <c r="C103" s="45">
        <v>2.7</v>
      </c>
      <c r="D103" s="45">
        <v>3.4</v>
      </c>
      <c r="E103" s="45">
        <v>1.3</v>
      </c>
      <c r="F103" s="45">
        <v>5.7</v>
      </c>
      <c r="G103" s="45">
        <v>0.3</v>
      </c>
      <c r="H103" s="45">
        <v>0.7</v>
      </c>
      <c r="I103" s="45">
        <v>1.4</v>
      </c>
      <c r="J103" s="45">
        <v>-0.1</v>
      </c>
      <c r="K103" s="45">
        <v>-1.1</v>
      </c>
      <c r="L103" s="751">
        <v>1.1</v>
      </c>
      <c r="M103" s="433">
        <v>1.4</v>
      </c>
      <c r="N103" s="433">
        <v>6.7</v>
      </c>
    </row>
    <row r="104" spans="1:14" ht="12.75" hidden="1" outlineLevel="1" collapsed="1">
      <c r="A104" s="518" t="s">
        <v>451</v>
      </c>
      <c r="B104" s="433">
        <v>111.81</v>
      </c>
      <c r="C104" s="439">
        <v>2.4</v>
      </c>
      <c r="D104" s="433">
        <v>3</v>
      </c>
      <c r="E104" s="439">
        <v>0.9</v>
      </c>
      <c r="F104" s="439">
        <v>5.5</v>
      </c>
      <c r="G104" s="433">
        <v>0</v>
      </c>
      <c r="H104" s="433">
        <v>-0.3</v>
      </c>
      <c r="I104" s="433">
        <v>0.3</v>
      </c>
      <c r="J104" s="433">
        <v>-0.4</v>
      </c>
      <c r="K104" s="433">
        <v>0</v>
      </c>
      <c r="L104" s="751">
        <v>0.3</v>
      </c>
      <c r="M104" s="433">
        <v>1.1</v>
      </c>
      <c r="N104" s="433">
        <v>6.4</v>
      </c>
    </row>
    <row r="105" spans="1:14" ht="12.75" hidden="1" outlineLevel="1" collapsed="1">
      <c r="A105" s="518" t="s">
        <v>452</v>
      </c>
      <c r="B105" s="439">
        <v>111.5</v>
      </c>
      <c r="C105" s="439">
        <v>1.8</v>
      </c>
      <c r="D105" s="439">
        <v>2.4</v>
      </c>
      <c r="E105" s="439">
        <v>0.2</v>
      </c>
      <c r="F105" s="439">
        <v>5.2</v>
      </c>
      <c r="G105" s="439">
        <v>-0.3</v>
      </c>
      <c r="H105" s="433">
        <v>-1</v>
      </c>
      <c r="I105" s="439">
        <v>-0.2</v>
      </c>
      <c r="J105" s="439">
        <v>-0.5</v>
      </c>
      <c r="K105" s="433">
        <v>0</v>
      </c>
      <c r="L105" s="488">
        <v>0.1</v>
      </c>
      <c r="M105" s="439">
        <v>0.4</v>
      </c>
      <c r="N105" s="433">
        <v>6.1</v>
      </c>
    </row>
    <row r="106" spans="1:14" ht="12.75" hidden="1" outlineLevel="1" collapsed="1">
      <c r="A106" s="518" t="s">
        <v>453</v>
      </c>
      <c r="B106" s="433">
        <v>111.38</v>
      </c>
      <c r="C106" s="433">
        <v>1.3835791006735718</v>
      </c>
      <c r="D106" s="433">
        <v>2.055049283987344</v>
      </c>
      <c r="E106" s="433">
        <v>-0.43807611572509586</v>
      </c>
      <c r="F106" s="433">
        <v>5.181159420289845</v>
      </c>
      <c r="G106" s="433">
        <v>-0.10762331838564876</v>
      </c>
      <c r="H106" s="433">
        <v>-0.9921315801785795</v>
      </c>
      <c r="I106" s="433">
        <v>-0.5073537538304578</v>
      </c>
      <c r="J106" s="433">
        <v>0.007307337321478258</v>
      </c>
      <c r="K106" s="433">
        <v>0.22413032483009943</v>
      </c>
      <c r="L106" s="751">
        <v>0.15872230735004678</v>
      </c>
      <c r="M106" s="439">
        <v>-0.1</v>
      </c>
      <c r="N106" s="433">
        <v>6</v>
      </c>
    </row>
    <row r="107" spans="1:14" ht="12.75" hidden="1" outlineLevel="1" collapsed="1">
      <c r="A107" s="518" t="s">
        <v>14</v>
      </c>
      <c r="B107" s="433">
        <v>111.45</v>
      </c>
      <c r="C107" s="433">
        <v>1.1</v>
      </c>
      <c r="D107" s="433">
        <v>1.8</v>
      </c>
      <c r="E107" s="433">
        <v>-0.8</v>
      </c>
      <c r="F107" s="433">
        <v>5.1</v>
      </c>
      <c r="G107" s="433">
        <v>0.1</v>
      </c>
      <c r="H107" s="433">
        <v>-0.2</v>
      </c>
      <c r="I107" s="433">
        <v>1.5</v>
      </c>
      <c r="J107" s="433">
        <v>-0.3</v>
      </c>
      <c r="K107" s="433">
        <v>0.3</v>
      </c>
      <c r="L107" s="751">
        <v>0</v>
      </c>
      <c r="M107" s="439">
        <v>-0.4</v>
      </c>
      <c r="N107" s="439">
        <v>5.8</v>
      </c>
    </row>
    <row r="108" spans="1:14" ht="12.75" collapsed="1">
      <c r="A108" s="518" t="s">
        <v>15</v>
      </c>
      <c r="B108" s="433">
        <v>111.46</v>
      </c>
      <c r="C108" s="433">
        <v>0.7</v>
      </c>
      <c r="D108" s="433">
        <v>1.6</v>
      </c>
      <c r="E108" s="433">
        <v>-1.3</v>
      </c>
      <c r="F108" s="433">
        <v>4.9</v>
      </c>
      <c r="G108" s="433">
        <v>0</v>
      </c>
      <c r="H108" s="433">
        <v>-0.6</v>
      </c>
      <c r="I108" s="433">
        <v>-0.4</v>
      </c>
      <c r="J108" s="433">
        <v>-0.2</v>
      </c>
      <c r="K108" s="433">
        <v>0.7</v>
      </c>
      <c r="L108" s="751">
        <v>0.2</v>
      </c>
      <c r="M108" s="439">
        <v>-0.9</v>
      </c>
      <c r="N108" s="439">
        <v>5.7</v>
      </c>
    </row>
    <row r="109" spans="1:14" ht="12.75">
      <c r="A109" s="518" t="s">
        <v>16</v>
      </c>
      <c r="B109" s="433">
        <v>111.33</v>
      </c>
      <c r="C109" s="433">
        <v>0.6</v>
      </c>
      <c r="D109" s="433">
        <v>1.5</v>
      </c>
      <c r="E109" s="433">
        <v>-1.4</v>
      </c>
      <c r="F109" s="433">
        <v>4.7</v>
      </c>
      <c r="G109" s="433">
        <v>-0.1</v>
      </c>
      <c r="H109" s="433">
        <v>0</v>
      </c>
      <c r="I109" s="433">
        <v>-3.4</v>
      </c>
      <c r="J109" s="433">
        <v>-0.1</v>
      </c>
      <c r="K109" s="433">
        <v>0.3</v>
      </c>
      <c r="L109" s="751">
        <v>0.4</v>
      </c>
      <c r="M109" s="439">
        <v>-1.1</v>
      </c>
      <c r="N109" s="439">
        <v>6.1</v>
      </c>
    </row>
    <row r="110" spans="1:14" ht="12.75">
      <c r="A110" s="518" t="s">
        <v>454</v>
      </c>
      <c r="B110" s="433">
        <v>111.11</v>
      </c>
      <c r="C110" s="433">
        <v>0.5</v>
      </c>
      <c r="D110" s="433">
        <v>1.2</v>
      </c>
      <c r="E110" s="433">
        <v>-1.4</v>
      </c>
      <c r="F110" s="433">
        <v>4.4</v>
      </c>
      <c r="G110" s="433">
        <v>-0.2</v>
      </c>
      <c r="H110" s="433">
        <v>-0.2</v>
      </c>
      <c r="I110" s="433">
        <v>-2.5</v>
      </c>
      <c r="J110" s="433">
        <v>-0.2</v>
      </c>
      <c r="K110" s="433">
        <v>0.1</v>
      </c>
      <c r="L110" s="751">
        <v>0.2</v>
      </c>
      <c r="M110" s="439">
        <v>-1.2</v>
      </c>
      <c r="N110" s="433">
        <v>6</v>
      </c>
    </row>
    <row r="111" spans="1:14" ht="12.75">
      <c r="A111" s="518" t="s">
        <v>455</v>
      </c>
      <c r="B111" s="433">
        <v>111.05</v>
      </c>
      <c r="C111" s="433">
        <v>0</v>
      </c>
      <c r="D111" s="433">
        <v>0.8</v>
      </c>
      <c r="E111" s="433">
        <v>-1.6</v>
      </c>
      <c r="F111" s="433">
        <v>3.6</v>
      </c>
      <c r="G111" s="433">
        <v>-0.1</v>
      </c>
      <c r="H111" s="433">
        <v>0</v>
      </c>
      <c r="I111" s="433">
        <v>-0.3</v>
      </c>
      <c r="J111" s="433">
        <v>-0.3</v>
      </c>
      <c r="K111" s="433">
        <v>0</v>
      </c>
      <c r="L111" s="751">
        <v>0</v>
      </c>
      <c r="M111" s="439">
        <v>-1.2</v>
      </c>
      <c r="N111" s="439">
        <v>4.1</v>
      </c>
    </row>
    <row r="112" spans="1:14" ht="12.75">
      <c r="A112" s="518" t="s">
        <v>456</v>
      </c>
      <c r="B112" s="433">
        <v>111.24</v>
      </c>
      <c r="C112" s="433">
        <v>-0.1</v>
      </c>
      <c r="D112" s="433">
        <v>0.7</v>
      </c>
      <c r="E112" s="433">
        <v>-1.8</v>
      </c>
      <c r="F112" s="433">
        <v>3.4</v>
      </c>
      <c r="G112" s="433">
        <v>0.2</v>
      </c>
      <c r="H112" s="433">
        <v>0.7</v>
      </c>
      <c r="I112" s="433">
        <v>-1.3</v>
      </c>
      <c r="J112" s="433">
        <v>0.3</v>
      </c>
      <c r="K112" s="433">
        <v>0</v>
      </c>
      <c r="L112" s="751">
        <v>0.2</v>
      </c>
      <c r="M112" s="439">
        <v>-1.3</v>
      </c>
      <c r="N112" s="439">
        <v>3.5</v>
      </c>
    </row>
    <row r="113" spans="1:14" ht="12.75">
      <c r="A113" s="518" t="s">
        <v>457</v>
      </c>
      <c r="B113" s="433">
        <v>111.56</v>
      </c>
      <c r="C113" s="433">
        <v>0</v>
      </c>
      <c r="D113" s="433">
        <v>0.6</v>
      </c>
      <c r="E113" s="433">
        <v>-1.4</v>
      </c>
      <c r="F113" s="433">
        <v>3</v>
      </c>
      <c r="G113" s="433">
        <v>0.3</v>
      </c>
      <c r="H113" s="433">
        <v>1.4</v>
      </c>
      <c r="I113" s="433">
        <v>0.5</v>
      </c>
      <c r="J113" s="433">
        <v>-0.1</v>
      </c>
      <c r="K113" s="433">
        <v>0.4</v>
      </c>
      <c r="L113" s="751">
        <v>0</v>
      </c>
      <c r="M113" s="439">
        <v>-0.8</v>
      </c>
      <c r="N113" s="439">
        <v>2.7</v>
      </c>
    </row>
    <row r="116" spans="1:14" ht="12.75">
      <c r="A116" s="488"/>
      <c r="B116" s="726" t="s">
        <v>3</v>
      </c>
      <c r="C116" s="726"/>
      <c r="D116" s="726"/>
      <c r="E116" s="726"/>
      <c r="F116" s="726"/>
      <c r="G116" s="754"/>
      <c r="H116" s="726" t="s">
        <v>4</v>
      </c>
      <c r="I116" s="726"/>
      <c r="J116" s="726"/>
      <c r="K116" s="726"/>
      <c r="L116" s="726"/>
      <c r="M116" s="726"/>
      <c r="N116" s="333"/>
    </row>
    <row r="117" spans="1:14" ht="25.5" customHeight="1">
      <c r="A117" s="488"/>
      <c r="B117" s="755" t="s">
        <v>42</v>
      </c>
      <c r="C117" s="756"/>
      <c r="D117" s="757"/>
      <c r="E117" s="756" t="s">
        <v>43</v>
      </c>
      <c r="F117" s="756"/>
      <c r="G117" s="757"/>
      <c r="H117" s="758" t="s">
        <v>308</v>
      </c>
      <c r="I117" s="759"/>
      <c r="J117" s="722" t="s">
        <v>309</v>
      </c>
      <c r="K117" s="722" t="s">
        <v>310</v>
      </c>
      <c r="L117" s="722" t="s">
        <v>383</v>
      </c>
      <c r="M117" s="758" t="s">
        <v>311</v>
      </c>
      <c r="N117" s="333"/>
    </row>
    <row r="118" spans="1:13" s="727" customFormat="1" ht="38.25">
      <c r="A118" s="760"/>
      <c r="B118" s="761" t="s">
        <v>88</v>
      </c>
      <c r="C118" s="762" t="s">
        <v>5</v>
      </c>
      <c r="D118" s="762" t="s">
        <v>6</v>
      </c>
      <c r="E118" s="762" t="s">
        <v>2</v>
      </c>
      <c r="F118" s="762" t="s">
        <v>44</v>
      </c>
      <c r="G118" s="762" t="s">
        <v>8</v>
      </c>
      <c r="H118" s="761"/>
      <c r="I118" s="763" t="s">
        <v>384</v>
      </c>
      <c r="J118" s="764"/>
      <c r="K118" s="764"/>
      <c r="L118" s="764"/>
      <c r="M118" s="718"/>
    </row>
    <row r="119" spans="1:13" s="727" customFormat="1" ht="12.75" hidden="1" outlineLevel="1">
      <c r="A119" s="760">
        <v>2005</v>
      </c>
      <c r="B119" s="765">
        <v>25.308</v>
      </c>
      <c r="C119" s="766">
        <v>17.503999999999998</v>
      </c>
      <c r="D119" s="766">
        <v>7.804</v>
      </c>
      <c r="E119" s="765">
        <v>41.536</v>
      </c>
      <c r="F119" s="766">
        <v>24.006</v>
      </c>
      <c r="G119" s="766">
        <v>17.53</v>
      </c>
      <c r="H119" s="767">
        <v>5.119</v>
      </c>
      <c r="I119" s="768">
        <v>1.615</v>
      </c>
      <c r="J119" s="768">
        <v>4.509</v>
      </c>
      <c r="K119" s="768">
        <v>4.29</v>
      </c>
      <c r="L119" s="768">
        <v>15.521</v>
      </c>
      <c r="M119" s="769">
        <v>3.719</v>
      </c>
    </row>
    <row r="120" spans="1:13" s="727" customFormat="1" ht="12.75" hidden="1" outlineLevel="1">
      <c r="A120" s="760">
        <v>2006</v>
      </c>
      <c r="B120" s="765">
        <v>22.774</v>
      </c>
      <c r="C120" s="766">
        <v>15.095</v>
      </c>
      <c r="D120" s="766">
        <v>7.679</v>
      </c>
      <c r="E120" s="765">
        <v>43.295</v>
      </c>
      <c r="F120" s="766">
        <v>24.277</v>
      </c>
      <c r="G120" s="766">
        <v>19.018</v>
      </c>
      <c r="H120" s="767">
        <v>6.0329999999999995</v>
      </c>
      <c r="I120" s="768">
        <v>1.814</v>
      </c>
      <c r="J120" s="768">
        <v>4.577</v>
      </c>
      <c r="K120" s="768">
        <v>4.316</v>
      </c>
      <c r="L120" s="768">
        <v>14.456</v>
      </c>
      <c r="M120" s="769">
        <v>4.55</v>
      </c>
    </row>
    <row r="121" spans="1:13" s="727" customFormat="1" ht="12.75" hidden="1" outlineLevel="1">
      <c r="A121" s="760">
        <v>2007</v>
      </c>
      <c r="B121" s="765">
        <v>22.397</v>
      </c>
      <c r="C121" s="766">
        <v>14.971</v>
      </c>
      <c r="D121" s="766">
        <v>7.426</v>
      </c>
      <c r="E121" s="765">
        <v>43.544</v>
      </c>
      <c r="F121" s="766">
        <v>25.156</v>
      </c>
      <c r="G121" s="766">
        <v>18.387999999999998</v>
      </c>
      <c r="H121" s="767">
        <v>5.773</v>
      </c>
      <c r="I121" s="768">
        <v>1.6960000000000002</v>
      </c>
      <c r="J121" s="768">
        <v>4.745</v>
      </c>
      <c r="K121" s="768">
        <v>4.397</v>
      </c>
      <c r="L121" s="768">
        <v>14.102</v>
      </c>
      <c r="M121" s="769">
        <v>5.043</v>
      </c>
    </row>
    <row r="122" spans="1:13" ht="12.75" hidden="1" outlineLevel="1">
      <c r="A122" s="744">
        <v>2008</v>
      </c>
      <c r="B122" s="770">
        <v>23.356</v>
      </c>
      <c r="C122" s="771">
        <v>15.894</v>
      </c>
      <c r="D122" s="771">
        <v>7.462000000000001</v>
      </c>
      <c r="E122" s="770">
        <v>43.312000000000005</v>
      </c>
      <c r="F122" s="771">
        <v>26.416000000000004</v>
      </c>
      <c r="G122" s="771">
        <v>16.896</v>
      </c>
      <c r="H122" s="772">
        <v>5.858</v>
      </c>
      <c r="I122" s="771">
        <v>1.106</v>
      </c>
      <c r="J122" s="771">
        <v>4.409000000000001</v>
      </c>
      <c r="K122" s="771">
        <v>3.9</v>
      </c>
      <c r="L122" s="771">
        <v>14.190999999999999</v>
      </c>
      <c r="M122" s="128">
        <v>4.974</v>
      </c>
    </row>
    <row r="123" spans="1:13" s="745" customFormat="1" ht="14.25" collapsed="1">
      <c r="A123" s="744" t="s">
        <v>266</v>
      </c>
      <c r="B123" s="773">
        <v>23.699</v>
      </c>
      <c r="C123" s="740">
        <v>16.233</v>
      </c>
      <c r="D123" s="740">
        <v>7.466</v>
      </c>
      <c r="E123" s="774">
        <v>44.023</v>
      </c>
      <c r="F123" s="740">
        <v>27.744</v>
      </c>
      <c r="G123" s="740">
        <v>16.279</v>
      </c>
      <c r="H123" s="741">
        <v>5.811</v>
      </c>
      <c r="I123" s="740">
        <v>0.924</v>
      </c>
      <c r="J123" s="740">
        <v>4.53</v>
      </c>
      <c r="K123" s="740">
        <v>3.818</v>
      </c>
      <c r="L123" s="740">
        <v>13.366</v>
      </c>
      <c r="M123" s="743">
        <v>4.753</v>
      </c>
    </row>
    <row r="124" spans="1:13" ht="12.75">
      <c r="A124" s="131"/>
      <c r="B124" s="746">
        <v>14</v>
      </c>
      <c r="C124" s="133">
        <v>15</v>
      </c>
      <c r="D124" s="133">
        <v>16</v>
      </c>
      <c r="E124" s="133">
        <v>17</v>
      </c>
      <c r="F124" s="133">
        <v>18</v>
      </c>
      <c r="G124" s="133">
        <v>19</v>
      </c>
      <c r="H124" s="133">
        <v>20</v>
      </c>
      <c r="I124" s="133">
        <v>21</v>
      </c>
      <c r="J124" s="133">
        <v>22</v>
      </c>
      <c r="K124" s="133">
        <v>23</v>
      </c>
      <c r="L124" s="133">
        <v>24</v>
      </c>
      <c r="M124" s="134">
        <v>25</v>
      </c>
    </row>
    <row r="125" spans="1:13" ht="12.75">
      <c r="A125" s="518">
        <v>2005</v>
      </c>
      <c r="B125" s="433">
        <v>-0.72</v>
      </c>
      <c r="C125" s="433">
        <v>-1.7</v>
      </c>
      <c r="D125" s="433">
        <v>1.1</v>
      </c>
      <c r="E125" s="433">
        <v>3.14</v>
      </c>
      <c r="F125" s="433">
        <v>-0.53</v>
      </c>
      <c r="G125" s="433">
        <v>8.17</v>
      </c>
      <c r="H125" s="433">
        <v>7.63</v>
      </c>
      <c r="I125" s="433">
        <v>5.68</v>
      </c>
      <c r="J125" s="433">
        <v>3.37</v>
      </c>
      <c r="K125" s="433">
        <v>-1.1</v>
      </c>
      <c r="L125" s="433">
        <v>5.57</v>
      </c>
      <c r="M125" s="433">
        <v>11.95</v>
      </c>
    </row>
    <row r="126" spans="1:13" ht="12.75">
      <c r="A126" s="518">
        <v>2006</v>
      </c>
      <c r="B126" s="433">
        <v>2.3</v>
      </c>
      <c r="C126" s="433">
        <v>1.38</v>
      </c>
      <c r="D126" s="433">
        <v>4.05</v>
      </c>
      <c r="E126" s="433">
        <v>6.01</v>
      </c>
      <c r="F126" s="433">
        <v>0.57</v>
      </c>
      <c r="G126" s="433">
        <v>13.09</v>
      </c>
      <c r="H126" s="433">
        <v>5.76</v>
      </c>
      <c r="I126" s="433">
        <v>2.4</v>
      </c>
      <c r="J126" s="433">
        <v>2.42</v>
      </c>
      <c r="K126" s="433">
        <v>-1.11</v>
      </c>
      <c r="L126" s="433">
        <v>3.54</v>
      </c>
      <c r="M126" s="433">
        <v>6.27</v>
      </c>
    </row>
    <row r="127" spans="1:13" ht="12.75">
      <c r="A127" s="518">
        <v>2007</v>
      </c>
      <c r="B127" s="433">
        <v>4.11</v>
      </c>
      <c r="C127" s="433">
        <v>4.7</v>
      </c>
      <c r="D127" s="433">
        <v>2.98</v>
      </c>
      <c r="E127" s="433">
        <v>-0.05</v>
      </c>
      <c r="F127" s="433">
        <v>-1.08</v>
      </c>
      <c r="G127" s="433">
        <v>1.31</v>
      </c>
      <c r="H127" s="433">
        <v>2.4</v>
      </c>
      <c r="I127" s="433">
        <v>3.97</v>
      </c>
      <c r="J127" s="433">
        <v>3.82</v>
      </c>
      <c r="K127" s="433">
        <v>-0.32</v>
      </c>
      <c r="L127" s="433">
        <v>3.31</v>
      </c>
      <c r="M127" s="433">
        <v>4.17</v>
      </c>
    </row>
    <row r="128" spans="1:13" ht="12.75">
      <c r="A128" s="515">
        <v>2008</v>
      </c>
      <c r="B128" s="128">
        <v>6.36</v>
      </c>
      <c r="C128" s="128">
        <v>8.03</v>
      </c>
      <c r="D128" s="128">
        <v>3</v>
      </c>
      <c r="E128" s="128">
        <v>2</v>
      </c>
      <c r="F128" s="128">
        <v>0.36</v>
      </c>
      <c r="G128" s="128">
        <v>4.49</v>
      </c>
      <c r="H128" s="128">
        <v>4.72</v>
      </c>
      <c r="I128" s="128">
        <v>2.64</v>
      </c>
      <c r="J128" s="128">
        <v>4.64</v>
      </c>
      <c r="K128" s="128">
        <v>-0.79</v>
      </c>
      <c r="L128" s="128">
        <v>5.59</v>
      </c>
      <c r="M128" s="128">
        <v>7.23</v>
      </c>
    </row>
    <row r="129" ht="12.75" hidden="1" outlineLevel="1">
      <c r="A129" s="518"/>
    </row>
    <row r="130" spans="1:18" ht="12.75" hidden="1" outlineLevel="1">
      <c r="A130" s="518" t="s">
        <v>171</v>
      </c>
      <c r="B130" s="433">
        <v>-0.7</v>
      </c>
      <c r="C130" s="433">
        <v>-1</v>
      </c>
      <c r="D130" s="433">
        <v>-0.6</v>
      </c>
      <c r="E130" s="433">
        <v>2.3</v>
      </c>
      <c r="F130" s="433">
        <v>0.3</v>
      </c>
      <c r="G130" s="433">
        <v>5</v>
      </c>
      <c r="H130" s="433">
        <v>11.8</v>
      </c>
      <c r="I130" s="433">
        <v>12.9</v>
      </c>
      <c r="J130" s="433">
        <v>3.5</v>
      </c>
      <c r="K130" s="433">
        <v>-0.6</v>
      </c>
      <c r="L130" s="433">
        <v>7.4</v>
      </c>
      <c r="M130" s="433">
        <v>11.3</v>
      </c>
      <c r="N130" s="433"/>
      <c r="O130" s="433"/>
      <c r="P130" s="433"/>
      <c r="Q130" s="433"/>
      <c r="R130" s="433"/>
    </row>
    <row r="131" spans="1:18" ht="12.75" hidden="1" outlineLevel="1">
      <c r="A131" s="518" t="s">
        <v>172</v>
      </c>
      <c r="B131" s="433">
        <v>0</v>
      </c>
      <c r="C131" s="433">
        <v>-1.5</v>
      </c>
      <c r="D131" s="433">
        <v>2.8</v>
      </c>
      <c r="E131" s="433">
        <v>2</v>
      </c>
      <c r="F131" s="433">
        <v>-0.7</v>
      </c>
      <c r="G131" s="433">
        <v>5.7</v>
      </c>
      <c r="H131" s="433">
        <v>6.9</v>
      </c>
      <c r="I131" s="433">
        <v>4.2</v>
      </c>
      <c r="J131" s="433">
        <v>3.8</v>
      </c>
      <c r="K131" s="433">
        <v>-0.6</v>
      </c>
      <c r="L131" s="433">
        <v>6</v>
      </c>
      <c r="M131" s="433">
        <v>12.2</v>
      </c>
      <c r="N131" s="433"/>
      <c r="O131" s="433"/>
      <c r="P131" s="433"/>
      <c r="Q131" s="433"/>
      <c r="R131" s="433"/>
    </row>
    <row r="132" spans="1:18" ht="12.75" hidden="1" outlineLevel="1">
      <c r="A132" s="518" t="s">
        <v>173</v>
      </c>
      <c r="B132" s="433">
        <v>-1.4</v>
      </c>
      <c r="C132" s="433">
        <v>-2.5</v>
      </c>
      <c r="D132" s="433">
        <v>0.6</v>
      </c>
      <c r="E132" s="433">
        <v>2.5</v>
      </c>
      <c r="F132" s="433">
        <v>-0.9</v>
      </c>
      <c r="G132" s="433">
        <v>7</v>
      </c>
      <c r="H132" s="433">
        <v>5.9</v>
      </c>
      <c r="I132" s="433">
        <v>2.9</v>
      </c>
      <c r="J132" s="433">
        <v>3.2</v>
      </c>
      <c r="K132" s="433">
        <v>-2.7</v>
      </c>
      <c r="L132" s="433">
        <v>5.3</v>
      </c>
      <c r="M132" s="433">
        <v>12.6</v>
      </c>
      <c r="N132" s="433"/>
      <c r="O132" s="433"/>
      <c r="P132" s="433"/>
      <c r="Q132" s="433"/>
      <c r="R132" s="433"/>
    </row>
    <row r="133" spans="1:18" ht="12.75" hidden="1" outlineLevel="1">
      <c r="A133" s="518" t="s">
        <v>174</v>
      </c>
      <c r="B133" s="433">
        <v>-0.7</v>
      </c>
      <c r="C133" s="433">
        <v>-1.8</v>
      </c>
      <c r="D133" s="433">
        <v>1.7</v>
      </c>
      <c r="E133" s="433">
        <v>5.8</v>
      </c>
      <c r="F133" s="433">
        <v>-0.8</v>
      </c>
      <c r="G133" s="433">
        <v>14.9</v>
      </c>
      <c r="H133" s="433">
        <v>6.2</v>
      </c>
      <c r="I133" s="433">
        <v>3.4</v>
      </c>
      <c r="J133" s="433">
        <v>3</v>
      </c>
      <c r="K133" s="433">
        <v>-0.6</v>
      </c>
      <c r="L133" s="433">
        <v>3.7</v>
      </c>
      <c r="M133" s="433">
        <v>11.6</v>
      </c>
      <c r="N133" s="433"/>
      <c r="O133" s="433"/>
      <c r="P133" s="433"/>
      <c r="Q133" s="433"/>
      <c r="R133" s="433"/>
    </row>
    <row r="134" spans="1:18" ht="12.75" hidden="1" outlineLevel="1">
      <c r="A134" s="518" t="s">
        <v>175</v>
      </c>
      <c r="B134" s="433">
        <v>0.5</v>
      </c>
      <c r="C134" s="433">
        <v>-0.2</v>
      </c>
      <c r="D134" s="433">
        <v>2.1</v>
      </c>
      <c r="E134" s="433">
        <v>6.8</v>
      </c>
      <c r="F134" s="433">
        <v>-0.3</v>
      </c>
      <c r="G134" s="433">
        <v>16.5</v>
      </c>
      <c r="H134" s="433">
        <v>5.7</v>
      </c>
      <c r="I134" s="433">
        <v>2.9</v>
      </c>
      <c r="J134" s="433">
        <v>2</v>
      </c>
      <c r="K134" s="433">
        <v>-0.3</v>
      </c>
      <c r="L134" s="433">
        <v>3.4</v>
      </c>
      <c r="M134" s="433">
        <v>7.6</v>
      </c>
      <c r="N134" s="433"/>
      <c r="O134" s="433"/>
      <c r="P134" s="433"/>
      <c r="Q134" s="433"/>
      <c r="R134" s="433"/>
    </row>
    <row r="135" spans="1:18" ht="12.75" hidden="1" outlineLevel="1">
      <c r="A135" s="518" t="s">
        <v>176</v>
      </c>
      <c r="B135" s="433">
        <v>2.1</v>
      </c>
      <c r="C135" s="433">
        <v>0.7</v>
      </c>
      <c r="D135" s="433">
        <v>4.7</v>
      </c>
      <c r="E135" s="433">
        <v>7</v>
      </c>
      <c r="F135" s="433">
        <v>0.4</v>
      </c>
      <c r="G135" s="433">
        <v>15.7</v>
      </c>
      <c r="H135" s="433">
        <v>5.7</v>
      </c>
      <c r="I135" s="433">
        <v>2.4</v>
      </c>
      <c r="J135" s="433">
        <v>1.7</v>
      </c>
      <c r="K135" s="433">
        <v>0</v>
      </c>
      <c r="L135" s="433">
        <v>3.4</v>
      </c>
      <c r="M135" s="433">
        <v>6.2</v>
      </c>
      <c r="N135" s="433"/>
      <c r="O135" s="433"/>
      <c r="P135" s="433"/>
      <c r="Q135" s="433"/>
      <c r="R135" s="433"/>
    </row>
    <row r="136" spans="1:18" ht="12.75" hidden="1" outlineLevel="1">
      <c r="A136" s="518" t="s">
        <v>177</v>
      </c>
      <c r="B136" s="433">
        <v>2.7</v>
      </c>
      <c r="C136" s="433">
        <v>1.9</v>
      </c>
      <c r="D136" s="433">
        <v>4.3</v>
      </c>
      <c r="E136" s="433">
        <v>6.7</v>
      </c>
      <c r="F136" s="433">
        <v>1.1</v>
      </c>
      <c r="G136" s="433">
        <v>14.1</v>
      </c>
      <c r="H136" s="433">
        <v>5.9</v>
      </c>
      <c r="I136" s="433">
        <v>2.5</v>
      </c>
      <c r="J136" s="433">
        <v>3.1</v>
      </c>
      <c r="K136" s="433">
        <v>0.5</v>
      </c>
      <c r="L136" s="433">
        <v>3.8</v>
      </c>
      <c r="M136" s="433">
        <v>5.9</v>
      </c>
      <c r="N136" s="433"/>
      <c r="O136" s="433"/>
      <c r="P136" s="433"/>
      <c r="Q136" s="433"/>
      <c r="R136" s="433"/>
    </row>
    <row r="137" spans="1:18" ht="12.75" hidden="1" outlineLevel="1">
      <c r="A137" s="518" t="s">
        <v>178</v>
      </c>
      <c r="B137" s="433">
        <v>3.8</v>
      </c>
      <c r="C137" s="433">
        <v>3.2</v>
      </c>
      <c r="D137" s="433">
        <v>5.1</v>
      </c>
      <c r="E137" s="433">
        <v>3.6</v>
      </c>
      <c r="F137" s="433">
        <v>1.1</v>
      </c>
      <c r="G137" s="433">
        <v>6.8</v>
      </c>
      <c r="H137" s="433">
        <v>5.8</v>
      </c>
      <c r="I137" s="433">
        <v>1.8</v>
      </c>
      <c r="J137" s="433">
        <v>2.9</v>
      </c>
      <c r="K137" s="433">
        <v>-4.7</v>
      </c>
      <c r="L137" s="433">
        <v>3.6</v>
      </c>
      <c r="M137" s="433">
        <v>5.5</v>
      </c>
      <c r="N137" s="433"/>
      <c r="O137" s="433"/>
      <c r="P137" s="433"/>
      <c r="Q137" s="433"/>
      <c r="R137" s="433"/>
    </row>
    <row r="138" spans="1:18" ht="12.75" hidden="1" outlineLevel="1">
      <c r="A138" s="518" t="s">
        <v>179</v>
      </c>
      <c r="B138" s="433">
        <v>4.4</v>
      </c>
      <c r="C138" s="433">
        <v>3.7</v>
      </c>
      <c r="D138" s="433">
        <v>5.7</v>
      </c>
      <c r="E138" s="433">
        <v>0.4</v>
      </c>
      <c r="F138" s="433">
        <v>-0.4</v>
      </c>
      <c r="G138" s="433">
        <v>1.5</v>
      </c>
      <c r="H138" s="433">
        <v>2.4</v>
      </c>
      <c r="I138" s="433">
        <v>3.2</v>
      </c>
      <c r="J138" s="433">
        <v>4.1</v>
      </c>
      <c r="K138" s="433">
        <v>-1.8</v>
      </c>
      <c r="L138" s="433">
        <v>3.4</v>
      </c>
      <c r="M138" s="433">
        <v>3.6</v>
      </c>
      <c r="N138" s="433"/>
      <c r="O138" s="433"/>
      <c r="P138" s="433"/>
      <c r="Q138" s="433"/>
      <c r="R138" s="433"/>
    </row>
    <row r="139" spans="1:18" ht="12.75" hidden="1" outlineLevel="1">
      <c r="A139" s="518" t="s">
        <v>180</v>
      </c>
      <c r="B139" s="433">
        <v>3.6</v>
      </c>
      <c r="C139" s="433">
        <v>4.4</v>
      </c>
      <c r="D139" s="433">
        <v>2.3</v>
      </c>
      <c r="E139" s="433">
        <v>0</v>
      </c>
      <c r="F139" s="433">
        <v>-1</v>
      </c>
      <c r="G139" s="433">
        <v>1.2</v>
      </c>
      <c r="H139" s="433">
        <v>2.2</v>
      </c>
      <c r="I139" s="433">
        <v>3.5</v>
      </c>
      <c r="J139" s="433">
        <v>3.9</v>
      </c>
      <c r="K139" s="433">
        <v>-2</v>
      </c>
      <c r="L139" s="433">
        <v>3.2</v>
      </c>
      <c r="M139" s="433">
        <v>4</v>
      </c>
      <c r="N139" s="433"/>
      <c r="O139" s="433"/>
      <c r="P139" s="433"/>
      <c r="Q139" s="433"/>
      <c r="R139" s="433"/>
    </row>
    <row r="140" spans="1:18" ht="12.75" hidden="1" outlineLevel="1">
      <c r="A140" s="518" t="s">
        <v>181</v>
      </c>
      <c r="B140" s="433">
        <v>2.9</v>
      </c>
      <c r="C140" s="433">
        <v>4.2</v>
      </c>
      <c r="D140" s="433">
        <v>0.4</v>
      </c>
      <c r="E140" s="433">
        <v>-0.4</v>
      </c>
      <c r="F140" s="433">
        <v>-1.6</v>
      </c>
      <c r="G140" s="433">
        <v>1.1</v>
      </c>
      <c r="H140" s="433">
        <v>2.5</v>
      </c>
      <c r="I140" s="433">
        <v>4.5</v>
      </c>
      <c r="J140" s="433">
        <v>3.4</v>
      </c>
      <c r="K140" s="433">
        <v>-0.2</v>
      </c>
      <c r="L140" s="433">
        <v>3</v>
      </c>
      <c r="M140" s="433">
        <v>4</v>
      </c>
      <c r="N140" s="433"/>
      <c r="O140" s="433"/>
      <c r="P140" s="433"/>
      <c r="Q140" s="433"/>
      <c r="R140" s="433"/>
    </row>
    <row r="141" spans="1:18" ht="12.75" hidden="1" outlineLevel="1" collapsed="1">
      <c r="A141" s="518" t="s">
        <v>29</v>
      </c>
      <c r="B141" s="433">
        <v>5.5</v>
      </c>
      <c r="C141" s="433">
        <v>6.5</v>
      </c>
      <c r="D141" s="433">
        <v>3.6</v>
      </c>
      <c r="E141" s="433">
        <v>-0.2</v>
      </c>
      <c r="F141" s="433">
        <v>-1.3</v>
      </c>
      <c r="G141" s="433">
        <v>1.4</v>
      </c>
      <c r="H141" s="433">
        <v>2.5</v>
      </c>
      <c r="I141" s="433">
        <v>4.7</v>
      </c>
      <c r="J141" s="433">
        <v>3.9</v>
      </c>
      <c r="K141" s="433">
        <v>2.9</v>
      </c>
      <c r="L141" s="433">
        <v>3.6</v>
      </c>
      <c r="M141" s="433">
        <v>5.1</v>
      </c>
      <c r="N141" s="433"/>
      <c r="O141" s="433"/>
      <c r="P141" s="433"/>
      <c r="Q141" s="433"/>
      <c r="R141" s="433"/>
    </row>
    <row r="142" spans="1:18" ht="12.75" collapsed="1">
      <c r="A142" s="518" t="s">
        <v>30</v>
      </c>
      <c r="B142" s="433">
        <v>6.3</v>
      </c>
      <c r="C142" s="433">
        <v>8.5</v>
      </c>
      <c r="D142" s="433">
        <v>1.9</v>
      </c>
      <c r="E142" s="433">
        <v>1.4</v>
      </c>
      <c r="F142" s="433">
        <v>-0.2</v>
      </c>
      <c r="G142" s="433">
        <v>3.7</v>
      </c>
      <c r="H142" s="433">
        <v>4.3</v>
      </c>
      <c r="I142" s="433">
        <v>2.8</v>
      </c>
      <c r="J142" s="433">
        <v>4</v>
      </c>
      <c r="K142" s="433">
        <v>-0.6</v>
      </c>
      <c r="L142" s="433">
        <v>4.5</v>
      </c>
      <c r="M142" s="433">
        <v>6.1</v>
      </c>
      <c r="N142" s="433"/>
      <c r="O142" s="433"/>
      <c r="P142" s="433"/>
      <c r="Q142" s="433"/>
      <c r="R142" s="433"/>
    </row>
    <row r="143" spans="1:18" ht="12.75">
      <c r="A143" s="518" t="s">
        <v>31</v>
      </c>
      <c r="B143" s="433">
        <v>7.3</v>
      </c>
      <c r="C143" s="433">
        <v>9</v>
      </c>
      <c r="D143" s="433">
        <v>4.1</v>
      </c>
      <c r="E143" s="433">
        <v>1.9</v>
      </c>
      <c r="F143" s="433">
        <v>0.5</v>
      </c>
      <c r="G143" s="433">
        <v>4.1</v>
      </c>
      <c r="H143" s="433">
        <v>4.6</v>
      </c>
      <c r="I143" s="433">
        <v>2.3</v>
      </c>
      <c r="J143" s="433">
        <v>4.2</v>
      </c>
      <c r="K143" s="433">
        <v>-0.8</v>
      </c>
      <c r="L143" s="433">
        <v>5.1</v>
      </c>
      <c r="M143" s="433">
        <v>7.1</v>
      </c>
      <c r="N143" s="433"/>
      <c r="O143" s="433"/>
      <c r="P143" s="433"/>
      <c r="Q143" s="433"/>
      <c r="R143" s="433"/>
    </row>
    <row r="144" spans="1:18" ht="12.75">
      <c r="A144" s="518" t="s">
        <v>32</v>
      </c>
      <c r="B144" s="433">
        <v>7.6</v>
      </c>
      <c r="C144" s="433">
        <v>8.5</v>
      </c>
      <c r="D144" s="433">
        <v>5.6</v>
      </c>
      <c r="E144" s="433">
        <v>2.5</v>
      </c>
      <c r="F144" s="433">
        <v>0.8</v>
      </c>
      <c r="G144" s="433">
        <v>5.1</v>
      </c>
      <c r="H144" s="433">
        <v>4.9</v>
      </c>
      <c r="I144" s="433">
        <v>2.4</v>
      </c>
      <c r="J144" s="433">
        <v>4.1</v>
      </c>
      <c r="K144" s="433">
        <v>-0.9</v>
      </c>
      <c r="L144" s="433">
        <v>6</v>
      </c>
      <c r="M144" s="433">
        <v>7.7</v>
      </c>
      <c r="N144" s="433"/>
      <c r="O144" s="433"/>
      <c r="P144" s="433"/>
      <c r="Q144" s="433"/>
      <c r="R144" s="433"/>
    </row>
    <row r="145" spans="1:18" ht="12.75">
      <c r="A145" s="518" t="s">
        <v>33</v>
      </c>
      <c r="B145" s="45">
        <v>4.3</v>
      </c>
      <c r="C145" s="45">
        <v>6.2</v>
      </c>
      <c r="D145" s="45">
        <v>0.4</v>
      </c>
      <c r="E145" s="45">
        <v>2.2</v>
      </c>
      <c r="F145" s="45">
        <v>0.4</v>
      </c>
      <c r="G145" s="45">
        <v>5.1</v>
      </c>
      <c r="H145" s="45">
        <v>5.1</v>
      </c>
      <c r="I145" s="45">
        <v>3</v>
      </c>
      <c r="J145" s="45">
        <v>6.2</v>
      </c>
      <c r="K145" s="45">
        <v>-0.9</v>
      </c>
      <c r="L145" s="45">
        <v>6.8</v>
      </c>
      <c r="M145" s="45">
        <v>8</v>
      </c>
      <c r="N145" s="433"/>
      <c r="O145" s="433"/>
      <c r="P145" s="433"/>
      <c r="Q145" s="433"/>
      <c r="R145" s="433"/>
    </row>
    <row r="146" spans="1:18" ht="12.75">
      <c r="A146" s="518" t="s">
        <v>34</v>
      </c>
      <c r="B146" s="45">
        <v>2.1</v>
      </c>
      <c r="C146" s="45">
        <v>3.6</v>
      </c>
      <c r="D146" s="45">
        <v>-1.2</v>
      </c>
      <c r="E146" s="45">
        <v>0.1</v>
      </c>
      <c r="F146" s="45">
        <v>-0.5</v>
      </c>
      <c r="G146" s="45">
        <v>0.9</v>
      </c>
      <c r="H146" s="45">
        <v>4.8</v>
      </c>
      <c r="I146" s="45">
        <v>5.4</v>
      </c>
      <c r="J146" s="45">
        <v>6.3</v>
      </c>
      <c r="K146" s="45">
        <v>-0.8</v>
      </c>
      <c r="L146" s="45">
        <v>6.2</v>
      </c>
      <c r="M146" s="45">
        <v>8.3</v>
      </c>
      <c r="N146" s="433"/>
      <c r="O146" s="433"/>
      <c r="P146" s="433"/>
      <c r="Q146" s="433"/>
      <c r="R146" s="433"/>
    </row>
    <row r="147" spans="1:18" ht="12.75">
      <c r="A147" s="518" t="s">
        <v>35</v>
      </c>
      <c r="B147" s="45">
        <v>-1.3</v>
      </c>
      <c r="C147" s="45">
        <v>0.4</v>
      </c>
      <c r="D147" s="45">
        <v>-5</v>
      </c>
      <c r="E147" s="45">
        <v>-0.6</v>
      </c>
      <c r="F147" s="45">
        <v>-1.2</v>
      </c>
      <c r="G147" s="45">
        <v>0.4</v>
      </c>
      <c r="H147" s="45">
        <v>4.4</v>
      </c>
      <c r="I147" s="45">
        <v>5.7</v>
      </c>
      <c r="J147" s="45">
        <v>5.7</v>
      </c>
      <c r="K147" s="45">
        <v>-0.7</v>
      </c>
      <c r="L147" s="45">
        <v>5.8</v>
      </c>
      <c r="M147" s="45">
        <v>7.7</v>
      </c>
      <c r="N147" s="433"/>
      <c r="O147" s="433"/>
      <c r="P147" s="433"/>
      <c r="Q147" s="433"/>
      <c r="R147" s="433"/>
    </row>
    <row r="148" spans="1:18" ht="12.75">
      <c r="A148" s="515" t="s">
        <v>36</v>
      </c>
      <c r="B148" s="128">
        <v>-2</v>
      </c>
      <c r="C148" s="128">
        <v>-0.6</v>
      </c>
      <c r="D148" s="128">
        <v>-6.5</v>
      </c>
      <c r="E148" s="128">
        <v>-1</v>
      </c>
      <c r="F148" s="128">
        <v>-1.6</v>
      </c>
      <c r="G148" s="128">
        <v>0.1</v>
      </c>
      <c r="H148" s="128">
        <v>4.2</v>
      </c>
      <c r="I148" s="128">
        <v>5.1</v>
      </c>
      <c r="J148" s="128">
        <v>4.6</v>
      </c>
      <c r="K148" s="128">
        <v>1.1</v>
      </c>
      <c r="L148" s="128">
        <v>4.2</v>
      </c>
      <c r="M148" s="128">
        <v>7.1</v>
      </c>
      <c r="N148" s="433"/>
      <c r="O148" s="433"/>
      <c r="P148" s="433"/>
      <c r="Q148" s="433"/>
      <c r="R148" s="433"/>
    </row>
    <row r="149" ht="12.75" hidden="1" outlineLevel="1">
      <c r="A149" s="518"/>
    </row>
    <row r="150" spans="1:18" ht="12.75" hidden="1" outlineLevel="1">
      <c r="A150" s="518" t="s">
        <v>267</v>
      </c>
      <c r="B150" s="433">
        <v>-0.4</v>
      </c>
      <c r="C150" s="433">
        <v>-0.1</v>
      </c>
      <c r="D150" s="433">
        <v>-1.7</v>
      </c>
      <c r="E150" s="433">
        <v>2.4</v>
      </c>
      <c r="F150" s="433">
        <v>0.6</v>
      </c>
      <c r="G150" s="433">
        <v>4.9</v>
      </c>
      <c r="H150" s="433">
        <v>17.9</v>
      </c>
      <c r="I150" s="433">
        <v>23.9</v>
      </c>
      <c r="J150" s="433">
        <v>3.2</v>
      </c>
      <c r="K150" s="433">
        <v>-0.6</v>
      </c>
      <c r="L150" s="433">
        <v>8.6</v>
      </c>
      <c r="M150" s="433">
        <v>10.8</v>
      </c>
      <c r="N150" s="433"/>
      <c r="O150" s="433"/>
      <c r="P150" s="433"/>
      <c r="Q150" s="433"/>
      <c r="R150" s="433"/>
    </row>
    <row r="151" spans="1:18" ht="12.75" hidden="1" outlineLevel="1">
      <c r="A151" s="518" t="s">
        <v>268</v>
      </c>
      <c r="B151" s="433">
        <v>-0.9</v>
      </c>
      <c r="C151" s="433">
        <v>-1.3</v>
      </c>
      <c r="D151" s="433">
        <v>-0.5</v>
      </c>
      <c r="E151" s="433">
        <v>2.5</v>
      </c>
      <c r="F151" s="433">
        <v>0.5</v>
      </c>
      <c r="G151" s="433">
        <v>5.2</v>
      </c>
      <c r="H151" s="433">
        <v>9.2</v>
      </c>
      <c r="I151" s="433">
        <v>8.7</v>
      </c>
      <c r="J151" s="433">
        <v>3.5</v>
      </c>
      <c r="K151" s="433">
        <v>-0.7</v>
      </c>
      <c r="L151" s="433">
        <v>7.1</v>
      </c>
      <c r="M151" s="433">
        <v>11.1</v>
      </c>
      <c r="N151" s="433"/>
      <c r="O151" s="433"/>
      <c r="P151" s="433"/>
      <c r="Q151" s="433"/>
      <c r="R151" s="433"/>
    </row>
    <row r="152" spans="1:18" ht="12.75" hidden="1" outlineLevel="1">
      <c r="A152" s="518" t="s">
        <v>269</v>
      </c>
      <c r="B152" s="433">
        <v>-0.9</v>
      </c>
      <c r="C152" s="433">
        <v>-1.6</v>
      </c>
      <c r="D152" s="433">
        <v>0.4</v>
      </c>
      <c r="E152" s="433">
        <v>1.9</v>
      </c>
      <c r="F152" s="433">
        <v>-0.3</v>
      </c>
      <c r="G152" s="433">
        <v>5</v>
      </c>
      <c r="H152" s="433">
        <v>8.7</v>
      </c>
      <c r="I152" s="433">
        <v>7.5</v>
      </c>
      <c r="J152" s="433">
        <v>3.6</v>
      </c>
      <c r="K152" s="433">
        <v>-0.6</v>
      </c>
      <c r="L152" s="433">
        <v>6.5</v>
      </c>
      <c r="M152" s="433">
        <v>12.1</v>
      </c>
      <c r="N152" s="433"/>
      <c r="O152" s="433"/>
      <c r="P152" s="433"/>
      <c r="Q152" s="433"/>
      <c r="R152" s="433"/>
    </row>
    <row r="153" spans="1:18" ht="12.75" hidden="1" outlineLevel="1">
      <c r="A153" s="518" t="s">
        <v>270</v>
      </c>
      <c r="B153" s="433">
        <v>-0.3</v>
      </c>
      <c r="C153" s="433">
        <v>-1.1</v>
      </c>
      <c r="D153" s="433">
        <v>1.1</v>
      </c>
      <c r="E153" s="433">
        <v>2.2</v>
      </c>
      <c r="F153" s="433">
        <v>-0.6</v>
      </c>
      <c r="G153" s="433">
        <v>6</v>
      </c>
      <c r="H153" s="433">
        <v>7.5</v>
      </c>
      <c r="I153" s="433">
        <v>5.6</v>
      </c>
      <c r="J153" s="433">
        <v>4</v>
      </c>
      <c r="K153" s="433">
        <v>-0.6</v>
      </c>
      <c r="L153" s="433">
        <v>6.3</v>
      </c>
      <c r="M153" s="433">
        <v>12.2</v>
      </c>
      <c r="N153" s="433"/>
      <c r="O153" s="433"/>
      <c r="P153" s="433"/>
      <c r="Q153" s="433"/>
      <c r="R153" s="433"/>
    </row>
    <row r="154" spans="1:18" ht="12.75" hidden="1" outlineLevel="1">
      <c r="A154" s="518" t="s">
        <v>271</v>
      </c>
      <c r="B154" s="433">
        <v>-0.2</v>
      </c>
      <c r="C154" s="433">
        <v>-1.7</v>
      </c>
      <c r="D154" s="433">
        <v>2.6</v>
      </c>
      <c r="E154" s="433">
        <v>1.9</v>
      </c>
      <c r="F154" s="433">
        <v>-0.7</v>
      </c>
      <c r="G154" s="433">
        <v>5.4</v>
      </c>
      <c r="H154" s="433">
        <v>6.6</v>
      </c>
      <c r="I154" s="433">
        <v>3.7</v>
      </c>
      <c r="J154" s="433">
        <v>3.9</v>
      </c>
      <c r="K154" s="433">
        <v>-0.5</v>
      </c>
      <c r="L154" s="433">
        <v>6</v>
      </c>
      <c r="M154" s="433">
        <v>12.1</v>
      </c>
      <c r="N154" s="433"/>
      <c r="O154" s="433"/>
      <c r="P154" s="433"/>
      <c r="Q154" s="433"/>
      <c r="R154" s="433"/>
    </row>
    <row r="155" spans="1:18" ht="12.75" hidden="1" outlineLevel="1">
      <c r="A155" s="518" t="s">
        <v>272</v>
      </c>
      <c r="B155" s="433">
        <v>0.5</v>
      </c>
      <c r="C155" s="433">
        <v>-1.7</v>
      </c>
      <c r="D155" s="433">
        <v>4.6</v>
      </c>
      <c r="E155" s="433">
        <v>2</v>
      </c>
      <c r="F155" s="433">
        <v>-0.7</v>
      </c>
      <c r="G155" s="433">
        <v>5.6</v>
      </c>
      <c r="H155" s="433">
        <v>6.5</v>
      </c>
      <c r="I155" s="433">
        <v>3.6</v>
      </c>
      <c r="J155" s="433">
        <v>3.6</v>
      </c>
      <c r="K155" s="433">
        <v>-0.6</v>
      </c>
      <c r="L155" s="433">
        <v>5.7</v>
      </c>
      <c r="M155" s="433">
        <v>12.3</v>
      </c>
      <c r="N155" s="433"/>
      <c r="O155" s="433"/>
      <c r="P155" s="433"/>
      <c r="Q155" s="433"/>
      <c r="R155" s="433"/>
    </row>
    <row r="156" spans="1:18" ht="12.75" hidden="1" outlineLevel="1">
      <c r="A156" s="518" t="s">
        <v>273</v>
      </c>
      <c r="B156" s="433">
        <v>-1.1</v>
      </c>
      <c r="C156" s="433">
        <v>-2.4</v>
      </c>
      <c r="D156" s="433">
        <v>1.1</v>
      </c>
      <c r="E156" s="433">
        <v>2</v>
      </c>
      <c r="F156" s="433">
        <v>-1</v>
      </c>
      <c r="G156" s="433">
        <v>6.1</v>
      </c>
      <c r="H156" s="433">
        <v>5.9</v>
      </c>
      <c r="I156" s="433">
        <v>3</v>
      </c>
      <c r="J156" s="433">
        <v>3.5</v>
      </c>
      <c r="K156" s="433">
        <v>-2.7</v>
      </c>
      <c r="L156" s="433">
        <v>5.8</v>
      </c>
      <c r="M156" s="433">
        <v>12.5</v>
      </c>
      <c r="N156" s="433"/>
      <c r="O156" s="433"/>
      <c r="P156" s="433"/>
      <c r="Q156" s="433"/>
      <c r="R156" s="433"/>
    </row>
    <row r="157" spans="1:18" ht="12.75" hidden="1" outlineLevel="1">
      <c r="A157" s="518" t="s">
        <v>274</v>
      </c>
      <c r="B157" s="433">
        <v>-1.5</v>
      </c>
      <c r="C157" s="433">
        <v>-2.4</v>
      </c>
      <c r="D157" s="433">
        <v>0.1</v>
      </c>
      <c r="E157" s="433">
        <v>2.3</v>
      </c>
      <c r="F157" s="433">
        <v>-0.9</v>
      </c>
      <c r="G157" s="433">
        <v>6.6</v>
      </c>
      <c r="H157" s="433">
        <v>5.9</v>
      </c>
      <c r="I157" s="433">
        <v>2.9</v>
      </c>
      <c r="J157" s="433">
        <v>3.2</v>
      </c>
      <c r="K157" s="433">
        <v>-2.6</v>
      </c>
      <c r="L157" s="433">
        <v>5.9</v>
      </c>
      <c r="M157" s="433">
        <v>12.6</v>
      </c>
      <c r="N157" s="433"/>
      <c r="O157" s="433"/>
      <c r="P157" s="433"/>
      <c r="Q157" s="433"/>
      <c r="R157" s="433"/>
    </row>
    <row r="158" spans="1:18" ht="12.75" hidden="1" outlineLevel="1">
      <c r="A158" s="518" t="s">
        <v>275</v>
      </c>
      <c r="B158" s="433">
        <v>-1.6</v>
      </c>
      <c r="C158" s="433">
        <v>-2.5</v>
      </c>
      <c r="D158" s="433">
        <v>0.5</v>
      </c>
      <c r="E158" s="433">
        <v>3.1</v>
      </c>
      <c r="F158" s="433">
        <v>-0.8</v>
      </c>
      <c r="G158" s="433">
        <v>8.5</v>
      </c>
      <c r="H158" s="433">
        <v>6</v>
      </c>
      <c r="I158" s="433">
        <v>2.9</v>
      </c>
      <c r="J158" s="433">
        <v>3</v>
      </c>
      <c r="K158" s="433">
        <v>-2.7</v>
      </c>
      <c r="L158" s="433">
        <v>4.2</v>
      </c>
      <c r="M158" s="433">
        <v>12.8</v>
      </c>
      <c r="N158" s="433"/>
      <c r="O158" s="433"/>
      <c r="P158" s="433"/>
      <c r="Q158" s="433"/>
      <c r="R158" s="433"/>
    </row>
    <row r="159" spans="1:18" ht="12.75" hidden="1" outlineLevel="1">
      <c r="A159" s="518" t="s">
        <v>276</v>
      </c>
      <c r="B159" s="433">
        <v>-1.4</v>
      </c>
      <c r="C159" s="433">
        <v>-2.2</v>
      </c>
      <c r="D159" s="433">
        <v>0.3</v>
      </c>
      <c r="E159" s="433">
        <v>5.8</v>
      </c>
      <c r="F159" s="433">
        <v>-0.9</v>
      </c>
      <c r="G159" s="433">
        <v>14.8</v>
      </c>
      <c r="H159" s="433">
        <v>6.3</v>
      </c>
      <c r="I159" s="433">
        <v>3.7</v>
      </c>
      <c r="J159" s="433">
        <v>3.1</v>
      </c>
      <c r="K159" s="433">
        <v>-0.6</v>
      </c>
      <c r="L159" s="433">
        <v>3.8</v>
      </c>
      <c r="M159" s="433">
        <v>12.7</v>
      </c>
      <c r="N159" s="433"/>
      <c r="O159" s="433"/>
      <c r="P159" s="433"/>
      <c r="Q159" s="433"/>
      <c r="R159" s="433"/>
    </row>
    <row r="160" spans="1:18" ht="12.75" hidden="1" outlineLevel="1">
      <c r="A160" s="518" t="s">
        <v>277</v>
      </c>
      <c r="B160" s="433">
        <v>-0.5</v>
      </c>
      <c r="C160" s="433">
        <v>-1.6</v>
      </c>
      <c r="D160" s="433">
        <v>2</v>
      </c>
      <c r="E160" s="433">
        <v>5.6</v>
      </c>
      <c r="F160" s="433">
        <v>-0.8</v>
      </c>
      <c r="G160" s="433">
        <v>14.4</v>
      </c>
      <c r="H160" s="433">
        <v>6.1</v>
      </c>
      <c r="I160" s="433">
        <v>3.2</v>
      </c>
      <c r="J160" s="433">
        <v>3</v>
      </c>
      <c r="K160" s="433">
        <v>-0.6</v>
      </c>
      <c r="L160" s="433">
        <v>3.7</v>
      </c>
      <c r="M160" s="433">
        <v>12.5</v>
      </c>
      <c r="N160" s="433"/>
      <c r="O160" s="433"/>
      <c r="P160" s="433"/>
      <c r="Q160" s="433"/>
      <c r="R160" s="433"/>
    </row>
    <row r="161" spans="1:18" ht="12.75" hidden="1" outlineLevel="1">
      <c r="A161" s="518" t="s">
        <v>278</v>
      </c>
      <c r="B161" s="433">
        <v>-0.3</v>
      </c>
      <c r="C161" s="433">
        <v>-1.6</v>
      </c>
      <c r="D161" s="433">
        <v>2.8</v>
      </c>
      <c r="E161" s="433">
        <v>6.1</v>
      </c>
      <c r="F161" s="433">
        <v>-0.7</v>
      </c>
      <c r="G161" s="433">
        <v>15.5</v>
      </c>
      <c r="H161" s="433">
        <v>6.2</v>
      </c>
      <c r="I161" s="433">
        <v>3.2</v>
      </c>
      <c r="J161" s="433">
        <v>2.9</v>
      </c>
      <c r="K161" s="433">
        <v>-0.5</v>
      </c>
      <c r="L161" s="433">
        <v>3.6</v>
      </c>
      <c r="M161" s="433">
        <v>9.8</v>
      </c>
      <c r="N161" s="433"/>
      <c r="O161" s="433"/>
      <c r="P161" s="433"/>
      <c r="Q161" s="433"/>
      <c r="R161" s="433"/>
    </row>
    <row r="162" spans="1:18" ht="12.75" hidden="1" outlineLevel="1">
      <c r="A162" s="518" t="s">
        <v>279</v>
      </c>
      <c r="B162" s="433">
        <v>-0.3</v>
      </c>
      <c r="C162" s="433">
        <v>-1</v>
      </c>
      <c r="D162" s="433">
        <v>1.3</v>
      </c>
      <c r="E162" s="433">
        <v>6.9</v>
      </c>
      <c r="F162" s="433">
        <v>-0.2</v>
      </c>
      <c r="G162" s="433">
        <v>16.4</v>
      </c>
      <c r="H162" s="433">
        <v>5.7</v>
      </c>
      <c r="I162" s="433">
        <v>3.1</v>
      </c>
      <c r="J162" s="433">
        <v>2.1</v>
      </c>
      <c r="K162" s="433">
        <v>-0.3</v>
      </c>
      <c r="L162" s="433">
        <v>3.5</v>
      </c>
      <c r="M162" s="433">
        <v>8.5</v>
      </c>
      <c r="N162" s="433"/>
      <c r="O162" s="433"/>
      <c r="P162" s="433"/>
      <c r="Q162" s="433"/>
      <c r="R162" s="433"/>
    </row>
    <row r="163" spans="1:18" ht="12.75" hidden="1" outlineLevel="1">
      <c r="A163" s="518" t="s">
        <v>280</v>
      </c>
      <c r="B163" s="433">
        <v>0.6</v>
      </c>
      <c r="C163" s="433">
        <v>-0.1</v>
      </c>
      <c r="D163" s="433">
        <v>2.1</v>
      </c>
      <c r="E163" s="433">
        <v>6.9</v>
      </c>
      <c r="F163" s="433">
        <v>-0.3</v>
      </c>
      <c r="G163" s="433">
        <v>16.6</v>
      </c>
      <c r="H163" s="433">
        <v>5.7</v>
      </c>
      <c r="I163" s="433">
        <v>2.5</v>
      </c>
      <c r="J163" s="433">
        <v>2</v>
      </c>
      <c r="K163" s="433">
        <v>-0.3</v>
      </c>
      <c r="L163" s="433">
        <v>3.4</v>
      </c>
      <c r="M163" s="433">
        <v>7.7</v>
      </c>
      <c r="N163" s="433"/>
      <c r="O163" s="433"/>
      <c r="P163" s="433"/>
      <c r="Q163" s="433"/>
      <c r="R163" s="433"/>
    </row>
    <row r="164" spans="1:18" ht="12.75" hidden="1" outlineLevel="1">
      <c r="A164" s="518" t="s">
        <v>281</v>
      </c>
      <c r="B164" s="433">
        <v>1.3</v>
      </c>
      <c r="C164" s="433">
        <v>0.4</v>
      </c>
      <c r="D164" s="433">
        <v>2.9</v>
      </c>
      <c r="E164" s="433">
        <v>6.8</v>
      </c>
      <c r="F164" s="433">
        <v>-0.3</v>
      </c>
      <c r="G164" s="433">
        <v>16.3</v>
      </c>
      <c r="H164" s="433">
        <v>5.7</v>
      </c>
      <c r="I164" s="433">
        <v>2.9</v>
      </c>
      <c r="J164" s="433">
        <v>1.9</v>
      </c>
      <c r="K164" s="433">
        <v>-0.4</v>
      </c>
      <c r="L164" s="433">
        <v>3.3</v>
      </c>
      <c r="M164" s="433">
        <v>6.5</v>
      </c>
      <c r="N164" s="433"/>
      <c r="O164" s="433"/>
      <c r="P164" s="433"/>
      <c r="Q164" s="433"/>
      <c r="R164" s="433"/>
    </row>
    <row r="165" spans="1:18" ht="12.75" hidden="1" outlineLevel="1">
      <c r="A165" s="518" t="s">
        <v>282</v>
      </c>
      <c r="B165" s="433">
        <v>1.7</v>
      </c>
      <c r="C165" s="433">
        <v>0.3</v>
      </c>
      <c r="D165" s="433">
        <v>4.3</v>
      </c>
      <c r="E165" s="433">
        <v>6.8</v>
      </c>
      <c r="F165" s="433">
        <v>0.2</v>
      </c>
      <c r="G165" s="433">
        <v>15.4</v>
      </c>
      <c r="H165" s="433">
        <v>5.7</v>
      </c>
      <c r="I165" s="433">
        <v>2.6</v>
      </c>
      <c r="J165" s="433">
        <v>1.5</v>
      </c>
      <c r="K165" s="433">
        <v>0.1</v>
      </c>
      <c r="L165" s="433">
        <v>3.3</v>
      </c>
      <c r="M165" s="433">
        <v>6.4</v>
      </c>
      <c r="N165" s="433"/>
      <c r="O165" s="433"/>
      <c r="P165" s="433"/>
      <c r="Q165" s="433"/>
      <c r="R165" s="433"/>
    </row>
    <row r="166" spans="1:18" ht="12.75" hidden="1" outlineLevel="1">
      <c r="A166" s="518" t="s">
        <v>283</v>
      </c>
      <c r="B166" s="433">
        <v>2.6</v>
      </c>
      <c r="C166" s="433">
        <v>0.8</v>
      </c>
      <c r="D166" s="433">
        <v>5.8</v>
      </c>
      <c r="E166" s="433">
        <v>7.2</v>
      </c>
      <c r="F166" s="433">
        <v>0.5</v>
      </c>
      <c r="G166" s="433">
        <v>16.1</v>
      </c>
      <c r="H166" s="433">
        <v>5.6</v>
      </c>
      <c r="I166" s="433">
        <v>2.3</v>
      </c>
      <c r="J166" s="433">
        <v>1.7</v>
      </c>
      <c r="K166" s="433">
        <v>0</v>
      </c>
      <c r="L166" s="433">
        <v>3.5</v>
      </c>
      <c r="M166" s="433">
        <v>6.4</v>
      </c>
      <c r="N166" s="433"/>
      <c r="O166" s="433"/>
      <c r="P166" s="433"/>
      <c r="Q166" s="433"/>
      <c r="R166" s="433"/>
    </row>
    <row r="167" spans="1:18" ht="12.75" hidden="1" outlineLevel="1">
      <c r="A167" s="518" t="s">
        <v>284</v>
      </c>
      <c r="B167" s="433">
        <v>2.1</v>
      </c>
      <c r="C167" s="433">
        <v>0.9</v>
      </c>
      <c r="D167" s="433">
        <v>3.9</v>
      </c>
      <c r="E167" s="433">
        <v>7</v>
      </c>
      <c r="F167" s="433">
        <v>0.4</v>
      </c>
      <c r="G167" s="433">
        <v>15.6</v>
      </c>
      <c r="H167" s="433">
        <v>5.6</v>
      </c>
      <c r="I167" s="433">
        <v>2.3</v>
      </c>
      <c r="J167" s="433">
        <v>1.9</v>
      </c>
      <c r="K167" s="433">
        <v>0</v>
      </c>
      <c r="L167" s="433">
        <v>3.3</v>
      </c>
      <c r="M167" s="433">
        <v>5.9</v>
      </c>
      <c r="N167" s="433"/>
      <c r="O167" s="433"/>
      <c r="P167" s="433"/>
      <c r="Q167" s="433"/>
      <c r="R167" s="433"/>
    </row>
    <row r="168" spans="1:18" ht="12.75" hidden="1" outlineLevel="1">
      <c r="A168" s="518" t="s">
        <v>285</v>
      </c>
      <c r="B168" s="433">
        <v>2.3</v>
      </c>
      <c r="C168" s="433">
        <v>1.1</v>
      </c>
      <c r="D168" s="433">
        <v>4.2</v>
      </c>
      <c r="E168" s="433">
        <v>7.3</v>
      </c>
      <c r="F168" s="433">
        <v>1.1</v>
      </c>
      <c r="G168" s="433">
        <v>15.6</v>
      </c>
      <c r="H168" s="433">
        <v>5.8</v>
      </c>
      <c r="I168" s="433">
        <v>2.3</v>
      </c>
      <c r="J168" s="433">
        <v>3.1</v>
      </c>
      <c r="K168" s="433">
        <v>2.1</v>
      </c>
      <c r="L168" s="433">
        <v>3.8</v>
      </c>
      <c r="M168" s="433">
        <v>5.8</v>
      </c>
      <c r="N168" s="433"/>
      <c r="O168" s="433"/>
      <c r="P168" s="433"/>
      <c r="Q168" s="433"/>
      <c r="R168" s="433"/>
    </row>
    <row r="169" spans="1:18" ht="12.75" hidden="1" outlineLevel="1">
      <c r="A169" s="518" t="s">
        <v>286</v>
      </c>
      <c r="B169" s="433">
        <v>2.5</v>
      </c>
      <c r="C169" s="433">
        <v>1.8</v>
      </c>
      <c r="D169" s="433">
        <v>4</v>
      </c>
      <c r="E169" s="433">
        <v>7.1</v>
      </c>
      <c r="F169" s="433">
        <v>1.1</v>
      </c>
      <c r="G169" s="433">
        <v>14.8</v>
      </c>
      <c r="H169" s="433">
        <v>6</v>
      </c>
      <c r="I169" s="433">
        <v>2.5</v>
      </c>
      <c r="J169" s="433">
        <v>3.1</v>
      </c>
      <c r="K169" s="433">
        <v>2</v>
      </c>
      <c r="L169" s="433">
        <v>3.7</v>
      </c>
      <c r="M169" s="433">
        <v>6.2</v>
      </c>
      <c r="N169" s="433"/>
      <c r="O169" s="433"/>
      <c r="P169" s="433"/>
      <c r="Q169" s="433"/>
      <c r="R169" s="433"/>
    </row>
    <row r="170" spans="1:18" ht="12.75" hidden="1" outlineLevel="1">
      <c r="A170" s="518" t="s">
        <v>287</v>
      </c>
      <c r="B170" s="433">
        <v>3.4</v>
      </c>
      <c r="C170" s="433">
        <v>2.8</v>
      </c>
      <c r="D170" s="433">
        <v>4.7</v>
      </c>
      <c r="E170" s="433">
        <v>5.8</v>
      </c>
      <c r="F170" s="433">
        <v>1.1</v>
      </c>
      <c r="G170" s="433">
        <v>11.9</v>
      </c>
      <c r="H170" s="433">
        <v>6</v>
      </c>
      <c r="I170" s="433">
        <v>2.7</v>
      </c>
      <c r="J170" s="433">
        <v>3.1</v>
      </c>
      <c r="K170" s="433">
        <v>-2.5</v>
      </c>
      <c r="L170" s="433">
        <v>3.9</v>
      </c>
      <c r="M170" s="433">
        <v>5.6</v>
      </c>
      <c r="N170" s="433"/>
      <c r="O170" s="433"/>
      <c r="P170" s="433"/>
      <c r="Q170" s="433"/>
      <c r="R170" s="433"/>
    </row>
    <row r="171" spans="1:18" ht="12.75" hidden="1" outlineLevel="1">
      <c r="A171" s="518" t="s">
        <v>288</v>
      </c>
      <c r="B171" s="433">
        <v>3.4</v>
      </c>
      <c r="C171" s="433">
        <v>2.7</v>
      </c>
      <c r="D171" s="433">
        <v>4.9</v>
      </c>
      <c r="E171" s="433">
        <v>2.9</v>
      </c>
      <c r="F171" s="433">
        <v>1.1</v>
      </c>
      <c r="G171" s="433">
        <v>5.3</v>
      </c>
      <c r="H171" s="433">
        <v>5.8</v>
      </c>
      <c r="I171" s="433">
        <v>1.9</v>
      </c>
      <c r="J171" s="433">
        <v>2.9</v>
      </c>
      <c r="K171" s="433">
        <v>-4.7</v>
      </c>
      <c r="L171" s="433">
        <v>3.7</v>
      </c>
      <c r="M171" s="433">
        <v>5.5</v>
      </c>
      <c r="N171" s="433"/>
      <c r="O171" s="433"/>
      <c r="P171" s="433"/>
      <c r="Q171" s="433"/>
      <c r="R171" s="433"/>
    </row>
    <row r="172" spans="1:18" ht="12.75" hidden="1" outlineLevel="1">
      <c r="A172" s="518" t="s">
        <v>289</v>
      </c>
      <c r="B172" s="433">
        <v>4</v>
      </c>
      <c r="C172" s="433">
        <v>3.4</v>
      </c>
      <c r="D172" s="433">
        <v>5.2</v>
      </c>
      <c r="E172" s="433">
        <v>3.9</v>
      </c>
      <c r="F172" s="433">
        <v>1</v>
      </c>
      <c r="G172" s="433">
        <v>7.5</v>
      </c>
      <c r="H172" s="433">
        <v>5.9</v>
      </c>
      <c r="I172" s="433">
        <v>1.8</v>
      </c>
      <c r="J172" s="433">
        <v>2.9</v>
      </c>
      <c r="K172" s="433">
        <v>-4.7</v>
      </c>
      <c r="L172" s="433">
        <v>3.6</v>
      </c>
      <c r="M172" s="433">
        <v>5.5</v>
      </c>
      <c r="N172" s="433"/>
      <c r="O172" s="433"/>
      <c r="P172" s="433"/>
      <c r="Q172" s="433"/>
      <c r="R172" s="433"/>
    </row>
    <row r="173" spans="1:18" ht="12.75" hidden="1" outlineLevel="1">
      <c r="A173" s="518" t="s">
        <v>290</v>
      </c>
      <c r="B173" s="433">
        <v>4.1</v>
      </c>
      <c r="C173" s="433">
        <v>3.5</v>
      </c>
      <c r="D173" s="433">
        <v>5.3</v>
      </c>
      <c r="E173" s="433">
        <v>3.9</v>
      </c>
      <c r="F173" s="433">
        <v>1.1</v>
      </c>
      <c r="G173" s="433">
        <v>7.4</v>
      </c>
      <c r="H173" s="433">
        <v>5.7</v>
      </c>
      <c r="I173" s="433">
        <v>1.8</v>
      </c>
      <c r="J173" s="433">
        <v>2.9</v>
      </c>
      <c r="K173" s="433">
        <v>-4.7</v>
      </c>
      <c r="L173" s="433">
        <v>3.6</v>
      </c>
      <c r="M173" s="433">
        <v>5.5</v>
      </c>
      <c r="N173" s="433"/>
      <c r="O173" s="433"/>
      <c r="P173" s="433"/>
      <c r="Q173" s="433"/>
      <c r="R173" s="433"/>
    </row>
    <row r="174" spans="1:18" ht="12.75" hidden="1" outlineLevel="1">
      <c r="A174" s="518" t="s">
        <v>291</v>
      </c>
      <c r="B174" s="433">
        <v>4.6</v>
      </c>
      <c r="C174" s="433">
        <v>3.6</v>
      </c>
      <c r="D174" s="433">
        <v>6.6</v>
      </c>
      <c r="E174" s="433">
        <v>0.7</v>
      </c>
      <c r="F174" s="433">
        <v>-0.5</v>
      </c>
      <c r="G174" s="433">
        <v>2</v>
      </c>
      <c r="H174" s="433">
        <v>2.4</v>
      </c>
      <c r="I174" s="433">
        <v>2.7</v>
      </c>
      <c r="J174" s="433">
        <v>4</v>
      </c>
      <c r="K174" s="433">
        <v>-1.9</v>
      </c>
      <c r="L174" s="433">
        <v>3.4</v>
      </c>
      <c r="M174" s="433">
        <v>3.4</v>
      </c>
      <c r="N174" s="433"/>
      <c r="O174" s="433"/>
      <c r="P174" s="433"/>
      <c r="Q174" s="433"/>
      <c r="R174" s="433"/>
    </row>
    <row r="175" spans="1:18" ht="12.75" hidden="1" outlineLevel="1">
      <c r="A175" s="518" t="s">
        <v>292</v>
      </c>
      <c r="B175" s="433">
        <v>4.4</v>
      </c>
      <c r="C175" s="433">
        <v>3.6</v>
      </c>
      <c r="D175" s="433">
        <v>6</v>
      </c>
      <c r="E175" s="433">
        <v>0.2</v>
      </c>
      <c r="F175" s="433">
        <v>-0.5</v>
      </c>
      <c r="G175" s="433">
        <v>1</v>
      </c>
      <c r="H175" s="433">
        <v>2.5</v>
      </c>
      <c r="I175" s="433">
        <v>3.7</v>
      </c>
      <c r="J175" s="433">
        <v>3.9</v>
      </c>
      <c r="K175" s="433">
        <v>-1.8</v>
      </c>
      <c r="L175" s="433">
        <v>3.5</v>
      </c>
      <c r="M175" s="433">
        <v>3.6</v>
      </c>
      <c r="N175" s="433"/>
      <c r="O175" s="433"/>
      <c r="P175" s="433"/>
      <c r="Q175" s="433"/>
      <c r="R175" s="433"/>
    </row>
    <row r="176" spans="1:18" ht="12.75" hidden="1" outlineLevel="1">
      <c r="A176" s="518" t="s">
        <v>293</v>
      </c>
      <c r="B176" s="433">
        <v>4.1</v>
      </c>
      <c r="C176" s="433">
        <v>3.9</v>
      </c>
      <c r="D176" s="433">
        <v>4.4</v>
      </c>
      <c r="E176" s="433">
        <v>0.4</v>
      </c>
      <c r="F176" s="433">
        <v>-0.4</v>
      </c>
      <c r="G176" s="433">
        <v>1.5</v>
      </c>
      <c r="H176" s="433">
        <v>2.2</v>
      </c>
      <c r="I176" s="433">
        <v>3.1</v>
      </c>
      <c r="J176" s="433">
        <v>4.4</v>
      </c>
      <c r="K176" s="433">
        <v>-1.7</v>
      </c>
      <c r="L176" s="433">
        <v>3.5</v>
      </c>
      <c r="M176" s="433">
        <v>3.7</v>
      </c>
      <c r="N176" s="433"/>
      <c r="O176" s="433"/>
      <c r="P176" s="433"/>
      <c r="Q176" s="433"/>
      <c r="R176" s="433"/>
    </row>
    <row r="177" spans="1:18" ht="12.75" hidden="1" outlineLevel="1">
      <c r="A177" s="518" t="s">
        <v>294</v>
      </c>
      <c r="B177" s="433">
        <v>4.5</v>
      </c>
      <c r="C177" s="433">
        <v>4.1</v>
      </c>
      <c r="D177" s="433">
        <v>5.3</v>
      </c>
      <c r="E177" s="433">
        <v>0.2</v>
      </c>
      <c r="F177" s="433">
        <v>-0.7</v>
      </c>
      <c r="G177" s="433">
        <v>1.5</v>
      </c>
      <c r="H177" s="433">
        <v>2.1</v>
      </c>
      <c r="I177" s="433">
        <v>3.1</v>
      </c>
      <c r="J177" s="433">
        <v>4.2</v>
      </c>
      <c r="K177" s="433">
        <v>-2.2</v>
      </c>
      <c r="L177" s="433">
        <v>3.3</v>
      </c>
      <c r="M177" s="433">
        <v>4</v>
      </c>
      <c r="N177" s="433"/>
      <c r="O177" s="433"/>
      <c r="P177" s="433"/>
      <c r="Q177" s="433"/>
      <c r="R177" s="433"/>
    </row>
    <row r="178" spans="1:18" ht="12.75" hidden="1" outlineLevel="1">
      <c r="A178" s="518" t="s">
        <v>295</v>
      </c>
      <c r="B178" s="433">
        <v>3.5</v>
      </c>
      <c r="C178" s="433">
        <v>4.4</v>
      </c>
      <c r="D178" s="433">
        <v>2</v>
      </c>
      <c r="E178" s="433">
        <v>-0.3</v>
      </c>
      <c r="F178" s="433">
        <v>-1.2</v>
      </c>
      <c r="G178" s="433">
        <v>1</v>
      </c>
      <c r="H178" s="433">
        <v>2.2</v>
      </c>
      <c r="I178" s="433">
        <v>3.2</v>
      </c>
      <c r="J178" s="433">
        <v>3.8</v>
      </c>
      <c r="K178" s="433">
        <v>-2</v>
      </c>
      <c r="L178" s="433">
        <v>3.1</v>
      </c>
      <c r="M178" s="433">
        <v>4.1</v>
      </c>
      <c r="N178" s="433"/>
      <c r="O178" s="433"/>
      <c r="P178" s="433"/>
      <c r="Q178" s="433"/>
      <c r="R178" s="433"/>
    </row>
    <row r="179" spans="1:18" ht="12.75" hidden="1" outlineLevel="1">
      <c r="A179" s="518" t="s">
        <v>296</v>
      </c>
      <c r="B179" s="433">
        <v>2.8</v>
      </c>
      <c r="C179" s="433">
        <v>4.5</v>
      </c>
      <c r="D179" s="433">
        <v>-0.1</v>
      </c>
      <c r="E179" s="433">
        <v>-0.1</v>
      </c>
      <c r="F179" s="433">
        <v>-1.1</v>
      </c>
      <c r="G179" s="433">
        <v>1.2</v>
      </c>
      <c r="H179" s="433">
        <v>2.4</v>
      </c>
      <c r="I179" s="433">
        <v>4.1</v>
      </c>
      <c r="J179" s="433">
        <v>3.6</v>
      </c>
      <c r="K179" s="433">
        <v>-1.9</v>
      </c>
      <c r="L179" s="433">
        <v>3.2</v>
      </c>
      <c r="M179" s="433">
        <v>4.1</v>
      </c>
      <c r="N179" s="433"/>
      <c r="O179" s="433"/>
      <c r="P179" s="433"/>
      <c r="Q179" s="433"/>
      <c r="R179" s="433"/>
    </row>
    <row r="180" spans="1:18" ht="12.75" hidden="1" outlineLevel="1">
      <c r="A180" s="518" t="s">
        <v>297</v>
      </c>
      <c r="B180" s="433">
        <v>2.8</v>
      </c>
      <c r="C180" s="433">
        <v>4.6</v>
      </c>
      <c r="D180" s="433">
        <v>-0.5</v>
      </c>
      <c r="E180" s="433">
        <v>-0.5</v>
      </c>
      <c r="F180" s="433">
        <v>-1.6</v>
      </c>
      <c r="G180" s="433">
        <v>0.9</v>
      </c>
      <c r="H180" s="433">
        <v>2.5</v>
      </c>
      <c r="I180" s="433">
        <v>4.3</v>
      </c>
      <c r="J180" s="433">
        <v>2.5</v>
      </c>
      <c r="K180" s="433">
        <v>-1.8</v>
      </c>
      <c r="L180" s="433">
        <v>3</v>
      </c>
      <c r="M180" s="433">
        <v>4.1</v>
      </c>
      <c r="N180" s="433"/>
      <c r="O180" s="433"/>
      <c r="P180" s="433"/>
      <c r="Q180" s="433"/>
      <c r="R180" s="433"/>
    </row>
    <row r="181" spans="1:18" ht="12.75" hidden="1" outlineLevel="1">
      <c r="A181" s="518" t="s">
        <v>298</v>
      </c>
      <c r="B181" s="433">
        <v>2.9</v>
      </c>
      <c r="C181" s="433">
        <v>4.1</v>
      </c>
      <c r="D181" s="433">
        <v>0.5</v>
      </c>
      <c r="E181" s="433">
        <v>-0.7</v>
      </c>
      <c r="F181" s="433">
        <v>-1.7</v>
      </c>
      <c r="G181" s="433">
        <v>0.8</v>
      </c>
      <c r="H181" s="433">
        <v>2.5</v>
      </c>
      <c r="I181" s="433">
        <v>4.7</v>
      </c>
      <c r="J181" s="433">
        <v>3.9</v>
      </c>
      <c r="K181" s="433">
        <v>-1.7</v>
      </c>
      <c r="L181" s="433">
        <v>3</v>
      </c>
      <c r="M181" s="433">
        <v>3.8</v>
      </c>
      <c r="N181" s="433"/>
      <c r="O181" s="433"/>
      <c r="P181" s="433"/>
      <c r="Q181" s="433"/>
      <c r="R181" s="433"/>
    </row>
    <row r="182" spans="1:18" ht="12.75" hidden="1" outlineLevel="1">
      <c r="A182" s="518" t="s">
        <v>299</v>
      </c>
      <c r="B182" s="433">
        <v>3</v>
      </c>
      <c r="C182" s="433">
        <v>3.8</v>
      </c>
      <c r="D182" s="433">
        <v>1.3</v>
      </c>
      <c r="E182" s="433">
        <v>-0.1</v>
      </c>
      <c r="F182" s="433">
        <v>-1.4</v>
      </c>
      <c r="G182" s="433">
        <v>1.8</v>
      </c>
      <c r="H182" s="433">
        <v>2.6</v>
      </c>
      <c r="I182" s="433">
        <v>4.5</v>
      </c>
      <c r="J182" s="433">
        <v>3.9</v>
      </c>
      <c r="K182" s="433">
        <v>2.9</v>
      </c>
      <c r="L182" s="433">
        <v>3</v>
      </c>
      <c r="M182" s="433">
        <v>4</v>
      </c>
      <c r="N182" s="433"/>
      <c r="O182" s="433"/>
      <c r="P182" s="433"/>
      <c r="Q182" s="433"/>
      <c r="R182" s="433"/>
    </row>
    <row r="183" spans="1:18" ht="12.75" hidden="1" outlineLevel="1">
      <c r="A183" s="518" t="s">
        <v>300</v>
      </c>
      <c r="B183" s="433">
        <v>5.4</v>
      </c>
      <c r="C183" s="433">
        <v>5.6</v>
      </c>
      <c r="D183" s="433">
        <v>4.8</v>
      </c>
      <c r="E183" s="433">
        <v>0.2</v>
      </c>
      <c r="F183" s="433">
        <v>-1.4</v>
      </c>
      <c r="G183" s="433">
        <v>2.1</v>
      </c>
      <c r="H183" s="433">
        <v>2.5</v>
      </c>
      <c r="I183" s="433">
        <v>4.5</v>
      </c>
      <c r="J183" s="433">
        <v>3.7</v>
      </c>
      <c r="K183" s="433">
        <v>3</v>
      </c>
      <c r="L183" s="433">
        <v>3.4</v>
      </c>
      <c r="M183" s="433">
        <v>4.4</v>
      </c>
      <c r="N183" s="433"/>
      <c r="O183" s="433"/>
      <c r="P183" s="433"/>
      <c r="Q183" s="433"/>
      <c r="R183" s="433"/>
    </row>
    <row r="184" spans="1:18" ht="12.75" hidden="1" outlineLevel="1">
      <c r="A184" s="518" t="s">
        <v>301</v>
      </c>
      <c r="B184" s="433">
        <v>5.5</v>
      </c>
      <c r="C184" s="433">
        <v>6.5</v>
      </c>
      <c r="D184" s="433">
        <v>3.3</v>
      </c>
      <c r="E184" s="433">
        <v>-0.4</v>
      </c>
      <c r="F184" s="433">
        <v>-1.3</v>
      </c>
      <c r="G184" s="433">
        <v>0.8</v>
      </c>
      <c r="H184" s="433">
        <v>2.5</v>
      </c>
      <c r="I184" s="433">
        <v>4.7</v>
      </c>
      <c r="J184" s="433">
        <v>4</v>
      </c>
      <c r="K184" s="433">
        <v>2.9</v>
      </c>
      <c r="L184" s="433">
        <v>3.7</v>
      </c>
      <c r="M184" s="433">
        <v>5.3</v>
      </c>
      <c r="N184" s="433"/>
      <c r="O184" s="433"/>
      <c r="P184" s="433"/>
      <c r="Q184" s="433"/>
      <c r="R184" s="433"/>
    </row>
    <row r="185" spans="1:18" ht="12.75" hidden="1" outlineLevel="1">
      <c r="A185" s="518" t="s">
        <v>302</v>
      </c>
      <c r="B185" s="433">
        <v>5.8</v>
      </c>
      <c r="C185" s="433">
        <v>7.4</v>
      </c>
      <c r="D185" s="433">
        <v>2.6</v>
      </c>
      <c r="E185" s="433">
        <v>-0.2</v>
      </c>
      <c r="F185" s="433">
        <v>-1.2</v>
      </c>
      <c r="G185" s="433">
        <v>1.2</v>
      </c>
      <c r="H185" s="433">
        <v>2.5</v>
      </c>
      <c r="I185" s="433">
        <v>4.7</v>
      </c>
      <c r="J185" s="433">
        <v>4</v>
      </c>
      <c r="K185" s="433">
        <v>2.9</v>
      </c>
      <c r="L185" s="433">
        <v>3.8</v>
      </c>
      <c r="M185" s="433">
        <v>5.6</v>
      </c>
      <c r="N185" s="433"/>
      <c r="O185" s="433"/>
      <c r="P185" s="433"/>
      <c r="Q185" s="433"/>
      <c r="R185" s="433"/>
    </row>
    <row r="186" spans="1:18" ht="12.75" hidden="1" outlineLevel="1">
      <c r="A186" s="518" t="s">
        <v>303</v>
      </c>
      <c r="B186" s="433">
        <v>6.1</v>
      </c>
      <c r="C186" s="433">
        <v>8.3</v>
      </c>
      <c r="D186" s="433">
        <v>1.7</v>
      </c>
      <c r="E186" s="433">
        <v>1.2</v>
      </c>
      <c r="F186" s="433">
        <v>-0.5</v>
      </c>
      <c r="G186" s="433">
        <v>3.6</v>
      </c>
      <c r="H186" s="433">
        <v>4.1</v>
      </c>
      <c r="I186" s="433">
        <v>3.4</v>
      </c>
      <c r="J186" s="433">
        <v>3.7</v>
      </c>
      <c r="K186" s="433">
        <v>-0.6</v>
      </c>
      <c r="L186" s="433">
        <v>4.2</v>
      </c>
      <c r="M186" s="433">
        <v>5.8</v>
      </c>
      <c r="N186" s="433"/>
      <c r="O186" s="433"/>
      <c r="P186" s="433"/>
      <c r="Q186" s="433"/>
      <c r="R186" s="433"/>
    </row>
    <row r="187" spans="1:18" ht="12.75" hidden="1" outlineLevel="1">
      <c r="A187" s="518" t="s">
        <v>304</v>
      </c>
      <c r="B187" s="433">
        <v>6.3</v>
      </c>
      <c r="C187" s="433">
        <v>8.6</v>
      </c>
      <c r="D187" s="433">
        <v>1.6</v>
      </c>
      <c r="E187" s="433">
        <v>1.3</v>
      </c>
      <c r="F187" s="433">
        <v>-0.3</v>
      </c>
      <c r="G187" s="433">
        <v>3.7</v>
      </c>
      <c r="H187" s="433">
        <v>4.3</v>
      </c>
      <c r="I187" s="433">
        <v>2.6</v>
      </c>
      <c r="J187" s="433">
        <v>4.4</v>
      </c>
      <c r="K187" s="433">
        <v>-0.6</v>
      </c>
      <c r="L187" s="433">
        <v>4.6</v>
      </c>
      <c r="M187" s="433">
        <v>5.8</v>
      </c>
      <c r="N187" s="433"/>
      <c r="O187" s="433"/>
      <c r="P187" s="433"/>
      <c r="Q187" s="433"/>
      <c r="R187" s="433"/>
    </row>
    <row r="188" spans="1:18" ht="12.75" hidden="1" outlineLevel="1">
      <c r="A188" s="518" t="s">
        <v>305</v>
      </c>
      <c r="B188" s="433">
        <v>6.5</v>
      </c>
      <c r="C188" s="433">
        <v>8.6</v>
      </c>
      <c r="D188" s="433">
        <v>2.5</v>
      </c>
      <c r="E188" s="433">
        <v>1.6</v>
      </c>
      <c r="F188" s="433">
        <v>0.2</v>
      </c>
      <c r="G188" s="433">
        <v>3.8</v>
      </c>
      <c r="H188" s="433">
        <v>4.5</v>
      </c>
      <c r="I188" s="433">
        <v>2.6</v>
      </c>
      <c r="J188" s="433">
        <v>3.9</v>
      </c>
      <c r="K188" s="433">
        <v>-0.7</v>
      </c>
      <c r="L188" s="433">
        <v>4.7</v>
      </c>
      <c r="M188" s="433">
        <v>6.8</v>
      </c>
      <c r="N188" s="433"/>
      <c r="O188" s="433"/>
      <c r="P188" s="433"/>
      <c r="Q188" s="433"/>
      <c r="R188" s="433"/>
    </row>
    <row r="189" spans="1:18" ht="12.75" hidden="1" outlineLevel="1">
      <c r="A189" s="518" t="s">
        <v>306</v>
      </c>
      <c r="B189" s="433">
        <v>6.7</v>
      </c>
      <c r="C189" s="433">
        <v>9.3</v>
      </c>
      <c r="D189" s="433">
        <v>1.8</v>
      </c>
      <c r="E189" s="433">
        <v>1.5</v>
      </c>
      <c r="F189" s="433">
        <v>0.1</v>
      </c>
      <c r="G189" s="433">
        <v>3.6</v>
      </c>
      <c r="H189" s="433">
        <v>4.5</v>
      </c>
      <c r="I189" s="433">
        <v>2.6</v>
      </c>
      <c r="J189" s="433">
        <v>3.9</v>
      </c>
      <c r="K189" s="433">
        <v>-0.7</v>
      </c>
      <c r="L189" s="433">
        <v>5</v>
      </c>
      <c r="M189" s="433">
        <v>7</v>
      </c>
      <c r="N189" s="433"/>
      <c r="O189" s="433"/>
      <c r="P189" s="433"/>
      <c r="Q189" s="433"/>
      <c r="R189" s="433"/>
    </row>
    <row r="190" spans="1:18" ht="12.75" hidden="1" outlineLevel="1">
      <c r="A190" s="518" t="s">
        <v>307</v>
      </c>
      <c r="B190" s="433">
        <v>7.1</v>
      </c>
      <c r="C190" s="433">
        <v>8.9</v>
      </c>
      <c r="D190" s="433">
        <v>3.7</v>
      </c>
      <c r="E190" s="433">
        <v>2</v>
      </c>
      <c r="F190" s="433">
        <v>0.7</v>
      </c>
      <c r="G190" s="433">
        <v>4.1</v>
      </c>
      <c r="H190" s="433">
        <v>4.6</v>
      </c>
      <c r="I190" s="433">
        <v>2.5</v>
      </c>
      <c r="J190" s="433">
        <v>4.1</v>
      </c>
      <c r="K190" s="433">
        <v>-0.8</v>
      </c>
      <c r="L190" s="433">
        <v>5.1</v>
      </c>
      <c r="M190" s="433">
        <v>7</v>
      </c>
      <c r="N190" s="433"/>
      <c r="O190" s="433"/>
      <c r="P190" s="433"/>
      <c r="Q190" s="433"/>
      <c r="R190" s="433"/>
    </row>
    <row r="191" spans="1:18" ht="12.75" hidden="1" outlineLevel="1">
      <c r="A191" s="518" t="s">
        <v>252</v>
      </c>
      <c r="B191" s="433">
        <v>8</v>
      </c>
      <c r="C191" s="433">
        <v>8.7</v>
      </c>
      <c r="D191" s="433">
        <v>6.8</v>
      </c>
      <c r="E191" s="433">
        <v>2.1</v>
      </c>
      <c r="F191" s="433">
        <v>0.6</v>
      </c>
      <c r="G191" s="433">
        <v>4.4</v>
      </c>
      <c r="H191" s="433">
        <v>4.5</v>
      </c>
      <c r="I191" s="433">
        <v>1.9</v>
      </c>
      <c r="J191" s="433">
        <v>4.5</v>
      </c>
      <c r="K191" s="433">
        <v>-0.9</v>
      </c>
      <c r="L191" s="433">
        <v>5.3</v>
      </c>
      <c r="M191" s="433">
        <v>7.2</v>
      </c>
      <c r="N191" s="433"/>
      <c r="O191" s="433"/>
      <c r="P191" s="433"/>
      <c r="Q191" s="433"/>
      <c r="R191" s="433"/>
    </row>
    <row r="192" spans="1:18" ht="12.75" hidden="1" outlineLevel="1">
      <c r="A192" s="518" t="s">
        <v>253</v>
      </c>
      <c r="B192" s="433">
        <v>8.1</v>
      </c>
      <c r="C192" s="433">
        <v>8.7</v>
      </c>
      <c r="D192" s="433">
        <v>6.8</v>
      </c>
      <c r="E192" s="433">
        <v>2.4</v>
      </c>
      <c r="F192" s="433">
        <v>0.9</v>
      </c>
      <c r="G192" s="433">
        <v>4.7</v>
      </c>
      <c r="H192" s="433">
        <v>4.9</v>
      </c>
      <c r="I192" s="433">
        <v>2.2</v>
      </c>
      <c r="J192" s="433">
        <v>4.3</v>
      </c>
      <c r="K192" s="433">
        <v>-0.9</v>
      </c>
      <c r="L192" s="433">
        <v>5.3</v>
      </c>
      <c r="M192" s="433">
        <v>7.4</v>
      </c>
      <c r="N192" s="433"/>
      <c r="O192" s="433"/>
      <c r="P192" s="433"/>
      <c r="Q192" s="433"/>
      <c r="R192" s="433"/>
    </row>
    <row r="193" spans="1:18" ht="12.75" hidden="1" outlineLevel="1">
      <c r="A193" s="518" t="s">
        <v>351</v>
      </c>
      <c r="B193" s="433">
        <v>7.9</v>
      </c>
      <c r="C193" s="433">
        <v>8.7</v>
      </c>
      <c r="D193" s="433">
        <v>6.3</v>
      </c>
      <c r="E193" s="433">
        <v>2.4</v>
      </c>
      <c r="F193" s="433">
        <v>0.9</v>
      </c>
      <c r="G193" s="433">
        <v>4.7</v>
      </c>
      <c r="H193" s="433">
        <v>5</v>
      </c>
      <c r="I193" s="433">
        <v>2.3</v>
      </c>
      <c r="J193" s="433">
        <v>3.5</v>
      </c>
      <c r="K193" s="433">
        <v>-1</v>
      </c>
      <c r="L193" s="433">
        <v>5.8</v>
      </c>
      <c r="M193" s="433">
        <v>7.5</v>
      </c>
      <c r="N193" s="433"/>
      <c r="O193" s="433"/>
      <c r="P193" s="433"/>
      <c r="Q193" s="433"/>
      <c r="R193" s="433"/>
    </row>
    <row r="194" spans="1:18" ht="12.75" hidden="1" outlineLevel="1">
      <c r="A194" s="518" t="s">
        <v>352</v>
      </c>
      <c r="B194" s="433">
        <v>6.7</v>
      </c>
      <c r="C194" s="433">
        <v>8.1</v>
      </c>
      <c r="D194" s="433">
        <v>3.8</v>
      </c>
      <c r="E194" s="433">
        <v>2.8</v>
      </c>
      <c r="F194" s="433">
        <v>0.7</v>
      </c>
      <c r="G194" s="433">
        <v>6</v>
      </c>
      <c r="H194" s="433">
        <v>4.9</v>
      </c>
      <c r="I194" s="433">
        <v>2.7</v>
      </c>
      <c r="J194" s="433">
        <v>4.5</v>
      </c>
      <c r="K194" s="433">
        <v>-0.9</v>
      </c>
      <c r="L194" s="433">
        <v>6.8</v>
      </c>
      <c r="M194" s="433">
        <v>8.2</v>
      </c>
      <c r="N194" s="433"/>
      <c r="O194" s="433"/>
      <c r="P194" s="433"/>
      <c r="Q194" s="433"/>
      <c r="R194" s="433"/>
    </row>
    <row r="195" spans="1:18" ht="12.75" hidden="1" outlineLevel="1">
      <c r="A195" s="518" t="s">
        <v>353</v>
      </c>
      <c r="B195" s="433">
        <v>4.8</v>
      </c>
      <c r="C195" s="433">
        <v>6.8</v>
      </c>
      <c r="D195" s="433">
        <v>0.7</v>
      </c>
      <c r="E195" s="433">
        <v>2.7</v>
      </c>
      <c r="F195" s="433">
        <v>0.5</v>
      </c>
      <c r="G195" s="433">
        <v>6.2</v>
      </c>
      <c r="H195" s="433">
        <v>5.1</v>
      </c>
      <c r="I195" s="433">
        <v>3</v>
      </c>
      <c r="J195" s="433">
        <v>5</v>
      </c>
      <c r="K195" s="433">
        <v>-0.9</v>
      </c>
      <c r="L195" s="433">
        <v>6.9</v>
      </c>
      <c r="M195" s="433">
        <v>8.6</v>
      </c>
      <c r="N195" s="433"/>
      <c r="O195" s="433"/>
      <c r="P195" s="433"/>
      <c r="Q195" s="433"/>
      <c r="R195" s="433"/>
    </row>
    <row r="196" spans="1:18" ht="12.75" hidden="1" outlineLevel="1">
      <c r="A196" s="518" t="s">
        <v>354</v>
      </c>
      <c r="B196" s="433">
        <v>4.3</v>
      </c>
      <c r="C196" s="433">
        <v>6.2</v>
      </c>
      <c r="D196" s="433">
        <v>0.4</v>
      </c>
      <c r="E196" s="433">
        <v>2.3</v>
      </c>
      <c r="F196" s="433">
        <v>0.4</v>
      </c>
      <c r="G196" s="433">
        <v>5.2</v>
      </c>
      <c r="H196" s="433">
        <v>5.1</v>
      </c>
      <c r="I196" s="433">
        <v>3</v>
      </c>
      <c r="J196" s="433">
        <v>6.6</v>
      </c>
      <c r="K196" s="433">
        <v>-0.8</v>
      </c>
      <c r="L196" s="433">
        <v>6.7</v>
      </c>
      <c r="M196" s="433">
        <v>7.8</v>
      </c>
      <c r="N196" s="433"/>
      <c r="O196" s="433"/>
      <c r="P196" s="433"/>
      <c r="Q196" s="433"/>
      <c r="R196" s="433"/>
    </row>
    <row r="197" spans="1:18" ht="12.75" hidden="1" outlineLevel="1" collapsed="1">
      <c r="A197" s="518" t="s">
        <v>355</v>
      </c>
      <c r="B197" s="433">
        <v>3.9</v>
      </c>
      <c r="C197" s="433">
        <v>5.8</v>
      </c>
      <c r="D197" s="433">
        <v>0</v>
      </c>
      <c r="E197" s="433">
        <v>1.7</v>
      </c>
      <c r="F197" s="433">
        <v>0.3</v>
      </c>
      <c r="G197" s="433">
        <v>3.8</v>
      </c>
      <c r="H197" s="433">
        <v>5.1</v>
      </c>
      <c r="I197" s="433">
        <v>3</v>
      </c>
      <c r="J197" s="433">
        <v>7.1</v>
      </c>
      <c r="K197" s="433">
        <v>-0.8</v>
      </c>
      <c r="L197" s="433">
        <v>6.7</v>
      </c>
      <c r="M197" s="433">
        <v>7.5</v>
      </c>
      <c r="N197" s="433"/>
      <c r="O197" s="433"/>
      <c r="P197" s="433"/>
      <c r="Q197" s="433"/>
      <c r="R197" s="433"/>
    </row>
    <row r="198" spans="1:18" ht="12.75" hidden="1" outlineLevel="1" collapsed="1">
      <c r="A198" s="518" t="s">
        <v>356</v>
      </c>
      <c r="B198" s="433">
        <v>2.8</v>
      </c>
      <c r="C198" s="433">
        <v>4.6</v>
      </c>
      <c r="D198" s="433">
        <v>-0.8</v>
      </c>
      <c r="E198" s="433">
        <v>0.4</v>
      </c>
      <c r="F198" s="433">
        <v>-0.1</v>
      </c>
      <c r="G198" s="433">
        <v>1.1</v>
      </c>
      <c r="H198" s="433">
        <v>5.1</v>
      </c>
      <c r="I198" s="433">
        <v>5.338281062643375</v>
      </c>
      <c r="J198" s="433">
        <v>6.9</v>
      </c>
      <c r="K198" s="433">
        <v>-0.8</v>
      </c>
      <c r="L198" s="433">
        <v>6.4</v>
      </c>
      <c r="M198" s="433">
        <v>8.4</v>
      </c>
      <c r="N198" s="433"/>
      <c r="O198" s="433"/>
      <c r="P198" s="433"/>
      <c r="Q198" s="433"/>
      <c r="R198" s="433"/>
    </row>
    <row r="199" spans="1:18" ht="12.75" hidden="1" outlineLevel="1" collapsed="1">
      <c r="A199" s="518" t="s">
        <v>451</v>
      </c>
      <c r="B199" s="433">
        <v>2.2</v>
      </c>
      <c r="C199" s="433">
        <v>3.7</v>
      </c>
      <c r="D199" s="433">
        <v>-1.1</v>
      </c>
      <c r="E199" s="433">
        <v>0.2</v>
      </c>
      <c r="F199" s="433">
        <v>-0.5</v>
      </c>
      <c r="G199" s="433">
        <v>1.1</v>
      </c>
      <c r="H199" s="433">
        <v>4.7</v>
      </c>
      <c r="I199" s="433">
        <v>5.44863990284037</v>
      </c>
      <c r="J199" s="433">
        <v>6</v>
      </c>
      <c r="K199" s="433">
        <v>-0.8</v>
      </c>
      <c r="L199" s="433">
        <v>6.3</v>
      </c>
      <c r="M199" s="433">
        <v>8.7</v>
      </c>
      <c r="N199" s="433"/>
      <c r="O199" s="433"/>
      <c r="P199" s="433"/>
      <c r="Q199" s="433"/>
      <c r="R199" s="433"/>
    </row>
    <row r="200" spans="1:18" ht="12.75" hidden="1" outlineLevel="1" collapsed="1">
      <c r="A200" s="518" t="s">
        <v>452</v>
      </c>
      <c r="B200" s="433">
        <v>1.2</v>
      </c>
      <c r="C200" s="433">
        <v>2.5</v>
      </c>
      <c r="D200" s="433">
        <v>-1.7</v>
      </c>
      <c r="E200" s="433">
        <v>-0.4</v>
      </c>
      <c r="F200" s="433">
        <v>-1</v>
      </c>
      <c r="G200" s="433">
        <v>0.5</v>
      </c>
      <c r="H200" s="433">
        <v>4.5</v>
      </c>
      <c r="I200" s="433">
        <v>5.455386165144162</v>
      </c>
      <c r="J200" s="433">
        <v>5.9</v>
      </c>
      <c r="K200" s="433">
        <v>-0.7</v>
      </c>
      <c r="L200" s="433">
        <v>6</v>
      </c>
      <c r="M200" s="433">
        <v>7.9</v>
      </c>
      <c r="N200" s="433"/>
      <c r="O200" s="433"/>
      <c r="P200" s="433"/>
      <c r="Q200" s="433"/>
      <c r="R200" s="433"/>
    </row>
    <row r="201" spans="1:18" ht="12.75" hidden="1" outlineLevel="1" collapsed="1">
      <c r="A201" s="518" t="s">
        <v>453</v>
      </c>
      <c r="B201" s="433">
        <v>-0.6</v>
      </c>
      <c r="C201" s="433">
        <v>0.8</v>
      </c>
      <c r="D201" s="433">
        <v>-3.6</v>
      </c>
      <c r="E201" s="433">
        <v>-0.3</v>
      </c>
      <c r="F201" s="433">
        <v>-1</v>
      </c>
      <c r="G201" s="433">
        <v>0.6</v>
      </c>
      <c r="H201" s="433">
        <v>4.539800995025</v>
      </c>
      <c r="I201" s="433">
        <v>5.450514005244017</v>
      </c>
      <c r="J201" s="433">
        <v>5.941315837433933</v>
      </c>
      <c r="K201" s="433">
        <v>-0.7042972338471003</v>
      </c>
      <c r="L201" s="433">
        <v>5.913012221423443</v>
      </c>
      <c r="M201" s="433">
        <v>7.79198635976131</v>
      </c>
      <c r="N201" s="433"/>
      <c r="O201" s="433"/>
      <c r="P201" s="433"/>
      <c r="Q201" s="433"/>
      <c r="R201" s="433"/>
    </row>
    <row r="202" spans="1:18" ht="12.75" hidden="1" outlineLevel="1" collapsed="1">
      <c r="A202" s="518" t="s">
        <v>14</v>
      </c>
      <c r="B202" s="433">
        <v>-1.2</v>
      </c>
      <c r="C202" s="433">
        <v>0.4</v>
      </c>
      <c r="D202" s="433">
        <v>-4.4</v>
      </c>
      <c r="E202" s="433">
        <v>-0.7</v>
      </c>
      <c r="F202" s="433">
        <v>-1.2</v>
      </c>
      <c r="G202" s="433">
        <v>0.2</v>
      </c>
      <c r="H202" s="433">
        <v>4.3</v>
      </c>
      <c r="I202" s="433">
        <v>5.4</v>
      </c>
      <c r="J202" s="433">
        <v>5.6</v>
      </c>
      <c r="K202" s="433">
        <v>-0.7</v>
      </c>
      <c r="L202" s="433">
        <v>5.9</v>
      </c>
      <c r="M202" s="433">
        <v>7.7</v>
      </c>
      <c r="N202" s="433"/>
      <c r="O202" s="433"/>
      <c r="P202" s="433"/>
      <c r="Q202" s="433"/>
      <c r="R202" s="433"/>
    </row>
    <row r="203" spans="1:18" ht="12.75" collapsed="1">
      <c r="A203" s="518" t="s">
        <v>15</v>
      </c>
      <c r="B203" s="433">
        <v>-2.2</v>
      </c>
      <c r="C203" s="433">
        <v>0</v>
      </c>
      <c r="D203" s="433">
        <v>-6.8</v>
      </c>
      <c r="E203" s="433">
        <v>-0.7</v>
      </c>
      <c r="F203" s="433">
        <v>-1.4</v>
      </c>
      <c r="G203" s="433">
        <v>0.5</v>
      </c>
      <c r="H203" s="433">
        <v>4.3</v>
      </c>
      <c r="I203" s="433">
        <v>6.2</v>
      </c>
      <c r="J203" s="433">
        <v>5.4</v>
      </c>
      <c r="K203" s="433">
        <v>-0.7</v>
      </c>
      <c r="L203" s="433">
        <v>5.5</v>
      </c>
      <c r="M203" s="433">
        <v>7.7</v>
      </c>
      <c r="N203" s="433"/>
      <c r="O203" s="433"/>
      <c r="P203" s="433"/>
      <c r="Q203" s="433"/>
      <c r="R203" s="433"/>
    </row>
    <row r="204" spans="1:18" ht="12.75">
      <c r="A204" s="518" t="s">
        <v>16</v>
      </c>
      <c r="B204" s="433">
        <v>-2.4</v>
      </c>
      <c r="C204" s="433">
        <v>-0.1</v>
      </c>
      <c r="D204" s="433">
        <v>-7.3</v>
      </c>
      <c r="E204" s="433">
        <v>-0.8</v>
      </c>
      <c r="F204" s="433">
        <v>-1.5</v>
      </c>
      <c r="G204" s="433">
        <v>0.5</v>
      </c>
      <c r="H204" s="433">
        <v>4</v>
      </c>
      <c r="I204" s="433">
        <v>5.8</v>
      </c>
      <c r="J204" s="433">
        <v>5.4</v>
      </c>
      <c r="K204" s="433">
        <v>1.1</v>
      </c>
      <c r="L204" s="433">
        <v>4.9</v>
      </c>
      <c r="M204" s="433">
        <v>7.6</v>
      </c>
      <c r="N204" s="433"/>
      <c r="O204" s="433"/>
      <c r="P204" s="433"/>
      <c r="Q204" s="433"/>
      <c r="R204" s="433"/>
    </row>
    <row r="205" spans="1:18" ht="12.75">
      <c r="A205" s="518" t="s">
        <v>454</v>
      </c>
      <c r="B205" s="433">
        <v>-2.5</v>
      </c>
      <c r="C205" s="433">
        <v>-0.4</v>
      </c>
      <c r="D205" s="433">
        <v>-7</v>
      </c>
      <c r="E205" s="433">
        <v>-0.8</v>
      </c>
      <c r="F205" s="433">
        <v>-1.6</v>
      </c>
      <c r="G205" s="433">
        <v>0.6</v>
      </c>
      <c r="H205" s="433">
        <v>3.9</v>
      </c>
      <c r="I205" s="433">
        <v>5.1</v>
      </c>
      <c r="J205" s="433">
        <v>4.9</v>
      </c>
      <c r="K205" s="433">
        <v>0.9</v>
      </c>
      <c r="L205" s="433">
        <v>4.5</v>
      </c>
      <c r="M205" s="433">
        <v>7.2</v>
      </c>
      <c r="N205" s="433"/>
      <c r="O205" s="433"/>
      <c r="P205" s="433"/>
      <c r="Q205" s="433"/>
      <c r="R205" s="433"/>
    </row>
    <row r="206" spans="1:18" ht="12.75">
      <c r="A206" s="518" t="s">
        <v>455</v>
      </c>
      <c r="B206" s="433">
        <v>-2</v>
      </c>
      <c r="C206" s="433">
        <v>-0.5</v>
      </c>
      <c r="D206" s="433">
        <v>-5.3</v>
      </c>
      <c r="E206" s="433">
        <v>-1.4</v>
      </c>
      <c r="F206" s="433">
        <v>-1.7</v>
      </c>
      <c r="G206" s="433">
        <v>-0.8</v>
      </c>
      <c r="H206" s="433">
        <v>3.8</v>
      </c>
      <c r="I206" s="433">
        <v>4.7</v>
      </c>
      <c r="J206" s="433">
        <v>3.8</v>
      </c>
      <c r="K206" s="433">
        <v>1.1</v>
      </c>
      <c r="L206" s="433">
        <v>3.1</v>
      </c>
      <c r="M206" s="433">
        <v>6.5</v>
      </c>
      <c r="N206" s="433"/>
      <c r="O206" s="433"/>
      <c r="P206" s="433"/>
      <c r="Q206" s="433"/>
      <c r="R206" s="433"/>
    </row>
    <row r="207" spans="1:18" ht="12.75">
      <c r="A207" s="518" t="s">
        <v>456</v>
      </c>
      <c r="B207" s="433">
        <v>-2.4</v>
      </c>
      <c r="C207" s="433">
        <v>-0.6</v>
      </c>
      <c r="D207" s="433">
        <v>-6.2</v>
      </c>
      <c r="E207" s="433">
        <v>-1.5</v>
      </c>
      <c r="F207" s="433">
        <v>-1.6</v>
      </c>
      <c r="G207" s="433">
        <v>-1.1</v>
      </c>
      <c r="H207" s="433">
        <v>4.5</v>
      </c>
      <c r="I207" s="433">
        <v>5.2</v>
      </c>
      <c r="J207" s="433">
        <v>3.1</v>
      </c>
      <c r="K207" s="433">
        <v>1.2</v>
      </c>
      <c r="L207" s="433">
        <v>2.7</v>
      </c>
      <c r="M207" s="433">
        <v>5.8</v>
      </c>
      <c r="N207" s="433"/>
      <c r="O207" s="433"/>
      <c r="P207" s="433"/>
      <c r="Q207" s="433"/>
      <c r="R207" s="433"/>
    </row>
    <row r="208" spans="1:18" ht="12.75">
      <c r="A208" s="518" t="s">
        <v>457</v>
      </c>
      <c r="B208" s="433">
        <v>-1.8</v>
      </c>
      <c r="C208" s="433">
        <v>-0.2</v>
      </c>
      <c r="D208" s="433">
        <v>-5.2</v>
      </c>
      <c r="E208" s="433">
        <v>-1.2</v>
      </c>
      <c r="F208" s="433">
        <v>-1.7</v>
      </c>
      <c r="G208" s="433">
        <v>-0.2</v>
      </c>
      <c r="H208" s="433">
        <v>4.3</v>
      </c>
      <c r="I208" s="433">
        <v>5</v>
      </c>
      <c r="J208" s="433">
        <v>1.3</v>
      </c>
      <c r="K208" s="433">
        <v>1.2</v>
      </c>
      <c r="L208" s="433">
        <v>2.5</v>
      </c>
      <c r="M208" s="433">
        <v>5.8</v>
      </c>
      <c r="N208" s="433"/>
      <c r="O208" s="433"/>
      <c r="P208" s="433"/>
      <c r="Q208" s="433"/>
      <c r="R208" s="433"/>
    </row>
    <row r="209" spans="1:18" ht="12.75">
      <c r="A209" s="444"/>
      <c r="B209" s="433"/>
      <c r="C209" s="433"/>
      <c r="D209" s="433"/>
      <c r="E209" s="433"/>
      <c r="F209" s="433"/>
      <c r="G209" s="433"/>
      <c r="H209" s="433"/>
      <c r="I209" s="433"/>
      <c r="J209" s="433"/>
      <c r="K209" s="433"/>
      <c r="L209" s="433"/>
      <c r="M209" s="433"/>
      <c r="N209" s="433"/>
      <c r="O209" s="433"/>
      <c r="P209" s="433"/>
      <c r="Q209" s="433"/>
      <c r="R209" s="433"/>
    </row>
    <row r="210" ht="12.75">
      <c r="A210" s="439" t="s">
        <v>436</v>
      </c>
    </row>
    <row r="211" ht="12.75">
      <c r="A211" s="439" t="s">
        <v>431</v>
      </c>
    </row>
    <row r="212" ht="12.75">
      <c r="A212" s="439" t="s">
        <v>518</v>
      </c>
    </row>
  </sheetData>
  <mergeCells count="23">
    <mergeCell ref="A5:A7"/>
    <mergeCell ref="M5:N6"/>
    <mergeCell ref="B6:B7"/>
    <mergeCell ref="H117:I117"/>
    <mergeCell ref="J117:J118"/>
    <mergeCell ref="K117:K118"/>
    <mergeCell ref="L117:L118"/>
    <mergeCell ref="M117:M118"/>
    <mergeCell ref="E6:E7"/>
    <mergeCell ref="F6:F7"/>
    <mergeCell ref="G6:G7"/>
    <mergeCell ref="G5:L5"/>
    <mergeCell ref="B5:F5"/>
    <mergeCell ref="L6:L7"/>
    <mergeCell ref="H6:H7"/>
    <mergeCell ref="I6:I7"/>
    <mergeCell ref="J6:J7"/>
    <mergeCell ref="K6:K7"/>
    <mergeCell ref="C6:C7"/>
    <mergeCell ref="B116:G116"/>
    <mergeCell ref="H116:M116"/>
    <mergeCell ref="B117:D117"/>
    <mergeCell ref="E117:G117"/>
  </mergeCells>
  <printOptions/>
  <pageMargins left="0.86" right="0.32" top="0.43" bottom="0.29" header="0.36" footer="0.5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workbookViewId="0" topLeftCell="A1">
      <selection activeCell="I46" sqref="I46"/>
    </sheetView>
  </sheetViews>
  <sheetFormatPr defaultColWidth="9.00390625" defaultRowHeight="14.25" outlineLevelRow="1"/>
  <cols>
    <col min="1" max="1" width="8.50390625" style="1" customWidth="1"/>
    <col min="2" max="2" width="12.50390625" style="1" customWidth="1"/>
    <col min="3" max="3" width="12.375" style="1" customWidth="1"/>
    <col min="4" max="4" width="13.875" style="1" customWidth="1"/>
    <col min="5" max="5" width="10.625" style="1" bestFit="1" customWidth="1"/>
    <col min="6" max="6" width="9.875" style="1" customWidth="1"/>
    <col min="7" max="7" width="10.875" style="1" bestFit="1" customWidth="1"/>
    <col min="8" max="8" width="11.00390625" style="1" bestFit="1" customWidth="1"/>
    <col min="9" max="9" width="12.375" style="1" customWidth="1"/>
    <col min="10" max="10" width="9.625" style="1" customWidth="1"/>
    <col min="11" max="11" width="12.375" style="1" bestFit="1" customWidth="1"/>
    <col min="12" max="12" width="10.625" style="1" bestFit="1" customWidth="1"/>
    <col min="13" max="13" width="13.375" style="1" customWidth="1"/>
    <col min="14" max="14" width="11.625" style="1" customWidth="1"/>
    <col min="15" max="16384" width="9.00390625" style="1" customWidth="1"/>
  </cols>
  <sheetData>
    <row r="1" ht="15">
      <c r="A1" s="57" t="s">
        <v>322</v>
      </c>
    </row>
    <row r="2" ht="15.75">
      <c r="A2" s="53" t="s">
        <v>312</v>
      </c>
    </row>
    <row r="3" ht="12.75">
      <c r="A3" s="1" t="s">
        <v>385</v>
      </c>
    </row>
    <row r="5" spans="1:14" ht="12.75">
      <c r="A5" s="547"/>
      <c r="B5" s="549" t="s">
        <v>88</v>
      </c>
      <c r="C5" s="550"/>
      <c r="D5" s="550"/>
      <c r="E5" s="550"/>
      <c r="F5" s="547"/>
      <c r="G5" s="549" t="s">
        <v>508</v>
      </c>
      <c r="H5" s="550"/>
      <c r="I5" s="550"/>
      <c r="J5" s="550"/>
      <c r="K5" s="550"/>
      <c r="L5" s="547"/>
      <c r="M5" s="108"/>
      <c r="N5" s="6"/>
    </row>
    <row r="6" spans="1:14" s="2" customFormat="1" ht="56.25" customHeight="1">
      <c r="A6" s="548"/>
      <c r="B6" s="109" t="s">
        <v>1</v>
      </c>
      <c r="C6" s="110" t="s">
        <v>88</v>
      </c>
      <c r="D6" s="110" t="s">
        <v>74</v>
      </c>
      <c r="E6" s="110" t="s">
        <v>75</v>
      </c>
      <c r="F6" s="110" t="s">
        <v>85</v>
      </c>
      <c r="G6" s="109" t="s">
        <v>88</v>
      </c>
      <c r="H6" s="110" t="s">
        <v>76</v>
      </c>
      <c r="I6" s="110" t="s">
        <v>79</v>
      </c>
      <c r="J6" s="110" t="s">
        <v>78</v>
      </c>
      <c r="K6" s="110" t="s">
        <v>77</v>
      </c>
      <c r="L6" s="110" t="s">
        <v>75</v>
      </c>
      <c r="M6" s="109" t="s">
        <v>81</v>
      </c>
      <c r="N6" s="111" t="s">
        <v>82</v>
      </c>
    </row>
    <row r="7" spans="1:15" ht="12.75">
      <c r="A7" s="55" t="s">
        <v>350</v>
      </c>
      <c r="B7" s="19">
        <v>100</v>
      </c>
      <c r="C7" s="20">
        <v>100</v>
      </c>
      <c r="D7" s="21">
        <v>77.13073239029994</v>
      </c>
      <c r="E7" s="21">
        <v>22.869267564700003</v>
      </c>
      <c r="F7" s="232" t="s">
        <v>497</v>
      </c>
      <c r="G7" s="22">
        <f>C7</f>
        <v>100</v>
      </c>
      <c r="H7" s="21">
        <v>14.271726098899945</v>
      </c>
      <c r="I7" s="21">
        <v>30.150687607000002</v>
      </c>
      <c r="J7" s="21">
        <v>2.5597008439</v>
      </c>
      <c r="K7" s="21">
        <v>30.1442004693</v>
      </c>
      <c r="L7" s="21">
        <v>22.869267564700003</v>
      </c>
      <c r="M7" s="23">
        <v>60.2948880763</v>
      </c>
      <c r="N7" s="23">
        <v>62.85900629139999</v>
      </c>
      <c r="O7" s="17"/>
    </row>
    <row r="8" spans="1:14" ht="12.75">
      <c r="A8" s="8"/>
      <c r="B8" s="9">
        <v>1</v>
      </c>
      <c r="C8" s="10">
        <v>2</v>
      </c>
      <c r="D8" s="10">
        <v>3</v>
      </c>
      <c r="E8" s="10">
        <v>4</v>
      </c>
      <c r="F8" s="9">
        <v>5</v>
      </c>
      <c r="G8" s="11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2">
        <v>12</v>
      </c>
      <c r="N8" s="12">
        <v>13</v>
      </c>
    </row>
    <row r="9" spans="1:14" ht="12.75">
      <c r="A9" s="4">
        <v>2005</v>
      </c>
      <c r="B9" s="5">
        <v>100</v>
      </c>
      <c r="C9" s="13">
        <v>2.725055673325</v>
      </c>
      <c r="D9" s="13">
        <v>1.0240125908183444</v>
      </c>
      <c r="E9" s="13">
        <v>8.194982676119437</v>
      </c>
      <c r="F9" s="491" t="s">
        <v>254</v>
      </c>
      <c r="G9" s="24" t="s">
        <v>86</v>
      </c>
      <c r="H9" s="24" t="s">
        <v>86</v>
      </c>
      <c r="I9" s="24" t="s">
        <v>86</v>
      </c>
      <c r="J9" s="24" t="s">
        <v>86</v>
      </c>
      <c r="K9" s="24" t="s">
        <v>86</v>
      </c>
      <c r="L9" s="25" t="s">
        <v>86</v>
      </c>
      <c r="M9" s="13">
        <v>1.4823409307929722</v>
      </c>
      <c r="N9" s="13">
        <v>1.7795019438293451</v>
      </c>
    </row>
    <row r="10" spans="1:14" ht="12.75">
      <c r="A10" s="4">
        <v>2006</v>
      </c>
      <c r="B10" s="16">
        <v>104.4786031709939</v>
      </c>
      <c r="C10" s="13">
        <v>4.479734107697</v>
      </c>
      <c r="D10" s="13">
        <v>2.5273047929900514</v>
      </c>
      <c r="E10" s="13">
        <v>10.504875026470302</v>
      </c>
      <c r="F10" s="15">
        <v>0.16</v>
      </c>
      <c r="G10" s="24" t="s">
        <v>86</v>
      </c>
      <c r="H10" s="24" t="s">
        <v>86</v>
      </c>
      <c r="I10" s="24" t="s">
        <v>86</v>
      </c>
      <c r="J10" s="24" t="s">
        <v>86</v>
      </c>
      <c r="K10" s="24" t="s">
        <v>86</v>
      </c>
      <c r="L10" s="26" t="s">
        <v>86</v>
      </c>
      <c r="M10" s="13">
        <v>2.6130266238990316</v>
      </c>
      <c r="N10" s="13">
        <v>2.7983008837062897</v>
      </c>
    </row>
    <row r="11" spans="1:14" ht="12.75">
      <c r="A11" s="4">
        <v>2007</v>
      </c>
      <c r="B11" s="16">
        <v>107.36328005853906</v>
      </c>
      <c r="C11" s="13">
        <v>2.760630747092</v>
      </c>
      <c r="D11" s="13">
        <v>2.8986198005724333</v>
      </c>
      <c r="E11" s="13">
        <v>1.6790160192709322</v>
      </c>
      <c r="F11" s="15">
        <v>0.16</v>
      </c>
      <c r="G11" s="24" t="s">
        <v>86</v>
      </c>
      <c r="H11" s="24" t="s">
        <v>86</v>
      </c>
      <c r="I11" s="24" t="s">
        <v>86</v>
      </c>
      <c r="J11" s="24" t="s">
        <v>86</v>
      </c>
      <c r="K11" s="24" t="s">
        <v>86</v>
      </c>
      <c r="L11" s="26" t="s">
        <v>86</v>
      </c>
      <c r="M11" s="13">
        <v>3.0717978154557244</v>
      </c>
      <c r="N11" s="13">
        <v>2.6438157694359603</v>
      </c>
    </row>
    <row r="12" spans="1:14" ht="12.75">
      <c r="A12" s="55">
        <v>2008</v>
      </c>
      <c r="B12" s="107">
        <v>112.28434721970405</v>
      </c>
      <c r="C12" s="23">
        <v>4.5819320028</v>
      </c>
      <c r="D12" s="23">
        <v>4.608793398323471</v>
      </c>
      <c r="E12" s="23">
        <v>4.4566912364750095</v>
      </c>
      <c r="F12" s="20">
        <v>0</v>
      </c>
      <c r="G12" s="112" t="s">
        <v>86</v>
      </c>
      <c r="H12" s="112" t="s">
        <v>86</v>
      </c>
      <c r="I12" s="112" t="s">
        <v>86</v>
      </c>
      <c r="J12" s="112" t="s">
        <v>86</v>
      </c>
      <c r="K12" s="112" t="s">
        <v>86</v>
      </c>
      <c r="L12" s="113" t="s">
        <v>86</v>
      </c>
      <c r="M12" s="23">
        <v>3.6392585079645414</v>
      </c>
      <c r="N12" s="23">
        <v>3.821564704347267</v>
      </c>
    </row>
    <row r="13" spans="1:14" ht="12.75" hidden="1" outlineLevel="1">
      <c r="A13" s="4">
        <v>2009</v>
      </c>
      <c r="B13" s="16"/>
      <c r="C13" s="6"/>
      <c r="D13" s="6"/>
      <c r="E13" s="6"/>
      <c r="F13" s="7"/>
      <c r="G13" s="6"/>
      <c r="H13" s="6"/>
      <c r="I13" s="6"/>
      <c r="J13" s="6"/>
      <c r="K13" s="6"/>
      <c r="L13" s="7"/>
      <c r="M13" s="13"/>
      <c r="N13" s="13"/>
    </row>
    <row r="14" spans="1:14" ht="12.75" hidden="1" outlineLevel="1">
      <c r="A14" s="4" t="s">
        <v>171</v>
      </c>
      <c r="B14" s="16">
        <v>99.35386833216455</v>
      </c>
      <c r="C14" s="13">
        <v>2.8045233423759584</v>
      </c>
      <c r="D14" s="13">
        <v>1.2816720254404572</v>
      </c>
      <c r="E14" s="13">
        <v>7.937657838876746</v>
      </c>
      <c r="F14" s="492" t="s">
        <v>254</v>
      </c>
      <c r="G14" s="13">
        <v>1.7338551963035798</v>
      </c>
      <c r="H14" s="13">
        <v>0.9327358323703407</v>
      </c>
      <c r="I14" s="13">
        <v>-0.6337911564859127</v>
      </c>
      <c r="J14" s="13">
        <v>-5.301102383793193</v>
      </c>
      <c r="K14" s="13">
        <v>3.2303821961221075</v>
      </c>
      <c r="L14" s="15">
        <v>5.043802838042822</v>
      </c>
      <c r="M14" s="13">
        <v>2.0684452621246123</v>
      </c>
      <c r="N14" s="13">
        <v>2.0452666810261206</v>
      </c>
    </row>
    <row r="15" spans="1:14" ht="12.75" hidden="1" outlineLevel="1">
      <c r="A15" s="4" t="s">
        <v>172</v>
      </c>
      <c r="B15" s="16">
        <v>99.7926466877957</v>
      </c>
      <c r="C15" s="13">
        <v>2.5442075383210465</v>
      </c>
      <c r="D15" s="13">
        <v>1.1541365754182351</v>
      </c>
      <c r="E15" s="13">
        <v>7.257899082056696</v>
      </c>
      <c r="F15" s="492" t="s">
        <v>254</v>
      </c>
      <c r="G15" s="13">
        <v>0.44163187905698464</v>
      </c>
      <c r="H15" s="13">
        <v>0.4661174491923532</v>
      </c>
      <c r="I15" s="13">
        <v>-0.9299315495304938</v>
      </c>
      <c r="J15" s="13">
        <v>8.18711160829028</v>
      </c>
      <c r="K15" s="13">
        <v>0.8474307229722484</v>
      </c>
      <c r="L15" s="15">
        <v>0.5941607856182713</v>
      </c>
      <c r="M15" s="13">
        <v>1.4431972082246176</v>
      </c>
      <c r="N15" s="13">
        <v>1.5625954702022824</v>
      </c>
    </row>
    <row r="16" spans="1:14" ht="12.75" hidden="1" outlineLevel="1">
      <c r="A16" s="4" t="s">
        <v>173</v>
      </c>
      <c r="B16" s="16">
        <v>99.80264769064198</v>
      </c>
      <c r="C16" s="13">
        <v>2.0783774854068895</v>
      </c>
      <c r="D16" s="13">
        <v>0.7663447366432479</v>
      </c>
      <c r="E16" s="13">
        <v>6.5008624495835505</v>
      </c>
      <c r="F16" s="492" t="s">
        <v>254</v>
      </c>
      <c r="G16" s="13">
        <v>0.010021783345990798</v>
      </c>
      <c r="H16" s="13">
        <v>-1.6126866912700848</v>
      </c>
      <c r="I16" s="13">
        <v>-0.4117856007962928</v>
      </c>
      <c r="J16" s="13">
        <v>7.800758110310852</v>
      </c>
      <c r="K16" s="13">
        <v>0.4344292691475431</v>
      </c>
      <c r="L16" s="15">
        <v>-0.03972597478549744</v>
      </c>
      <c r="M16" s="13">
        <v>1.1161207893609344</v>
      </c>
      <c r="N16" s="13">
        <v>1.600939326698267</v>
      </c>
    </row>
    <row r="17" spans="1:14" ht="12.75" hidden="1" outlineLevel="1">
      <c r="A17" s="4" t="s">
        <v>174</v>
      </c>
      <c r="B17" s="16">
        <v>101.0508372893978</v>
      </c>
      <c r="C17" s="13">
        <v>3.471474446221606</v>
      </c>
      <c r="D17" s="13">
        <v>1.381291000022685</v>
      </c>
      <c r="E17" s="13">
        <v>11.078561056913898</v>
      </c>
      <c r="F17" s="492" t="s">
        <v>254</v>
      </c>
      <c r="G17" s="13">
        <v>1.2506578008078861</v>
      </c>
      <c r="H17" s="13">
        <v>-0.659981374016354</v>
      </c>
      <c r="I17" s="13">
        <v>0.19479864046432738</v>
      </c>
      <c r="J17" s="13">
        <v>0.7939394421222516</v>
      </c>
      <c r="K17" s="13">
        <v>0.37428540169339897</v>
      </c>
      <c r="L17" s="15">
        <v>5.162184603670909</v>
      </c>
      <c r="M17" s="13">
        <v>1.3007110462051656</v>
      </c>
      <c r="N17" s="13">
        <v>1.9078319657949407</v>
      </c>
    </row>
    <row r="18" spans="1:14" ht="12.75" hidden="1" outlineLevel="1">
      <c r="A18" s="4" t="s">
        <v>175</v>
      </c>
      <c r="B18" s="16">
        <v>103.65144456969118</v>
      </c>
      <c r="C18" s="13">
        <v>4.325524823209463</v>
      </c>
      <c r="D18" s="13">
        <v>2.1537834285211943</v>
      </c>
      <c r="E18" s="13">
        <v>11.397886865987445</v>
      </c>
      <c r="F18" s="15">
        <v>0.08</v>
      </c>
      <c r="G18" s="13">
        <v>2.573563317289043</v>
      </c>
      <c r="H18" s="13">
        <v>1.7918155867694452</v>
      </c>
      <c r="I18" s="13">
        <v>-0.3497216848986966</v>
      </c>
      <c r="J18" s="13">
        <v>-2.515439457335745</v>
      </c>
      <c r="K18" s="13">
        <v>4.332625353333924</v>
      </c>
      <c r="L18" s="15">
        <v>5.345780078387463</v>
      </c>
      <c r="M18" s="13">
        <v>2.029869529046337</v>
      </c>
      <c r="N18" s="13">
        <v>2.7656421444574733</v>
      </c>
    </row>
    <row r="19" spans="1:14" ht="12.75" hidden="1" outlineLevel="1">
      <c r="A19" s="4" t="s">
        <v>176</v>
      </c>
      <c r="B19" s="16">
        <v>104.40781305399021</v>
      </c>
      <c r="C19" s="13">
        <v>4.624755950839955</v>
      </c>
      <c r="D19" s="13">
        <v>2.615746232060644</v>
      </c>
      <c r="E19" s="13">
        <v>11.335250896528521</v>
      </c>
      <c r="F19" s="15">
        <v>0.08</v>
      </c>
      <c r="G19" s="13">
        <v>0.7297230515590911</v>
      </c>
      <c r="H19" s="13">
        <v>1.7163885756249329</v>
      </c>
      <c r="I19" s="13">
        <v>-0.2521579551610529</v>
      </c>
      <c r="J19" s="13">
        <v>4.755306760470219</v>
      </c>
      <c r="K19" s="13">
        <v>0.9215328654631918</v>
      </c>
      <c r="L19" s="15">
        <v>0.5375994543401106</v>
      </c>
      <c r="M19" s="13">
        <v>2.4429859303506163</v>
      </c>
      <c r="N19" s="13">
        <v>2.946334476079187</v>
      </c>
    </row>
    <row r="20" spans="1:14" ht="12.75" hidden="1" outlineLevel="1">
      <c r="A20" s="4" t="s">
        <v>177</v>
      </c>
      <c r="B20" s="16">
        <v>104.71080269282336</v>
      </c>
      <c r="C20" s="13">
        <v>4.9178605134757305</v>
      </c>
      <c r="D20" s="13">
        <v>2.7411001685666747</v>
      </c>
      <c r="E20" s="13">
        <v>11.951201112668656</v>
      </c>
      <c r="F20" s="15">
        <v>0.16</v>
      </c>
      <c r="G20" s="13">
        <v>0.29019824280436524</v>
      </c>
      <c r="H20" s="13">
        <v>-0.9230831367781178</v>
      </c>
      <c r="I20" s="13">
        <v>-0.019099201893169493</v>
      </c>
      <c r="J20" s="13">
        <v>1.5168162445200295</v>
      </c>
      <c r="K20" s="13">
        <v>0.6782782363694366</v>
      </c>
      <c r="L20" s="15">
        <v>0.5132934139117964</v>
      </c>
      <c r="M20" s="13">
        <v>2.7784153367309585</v>
      </c>
      <c r="N20" s="13">
        <v>2.8611639875843338</v>
      </c>
    </row>
    <row r="21" spans="1:14" ht="12.75" hidden="1" outlineLevel="1">
      <c r="A21" s="4" t="s">
        <v>178</v>
      </c>
      <c r="B21" s="16">
        <v>105.15711971159864</v>
      </c>
      <c r="C21" s="13">
        <v>4.063580799870991</v>
      </c>
      <c r="D21" s="13">
        <v>2.7292363464130034</v>
      </c>
      <c r="E21" s="13">
        <v>7.333240215289024</v>
      </c>
      <c r="F21" s="15">
        <v>0.3</v>
      </c>
      <c r="G21" s="13">
        <v>0.42623779714934074</v>
      </c>
      <c r="H21" s="13">
        <v>0.2156221140032386</v>
      </c>
      <c r="I21" s="13">
        <v>0.02283525378177842</v>
      </c>
      <c r="J21" s="13">
        <v>-9.56195541670047</v>
      </c>
      <c r="K21" s="13">
        <v>1.405005117997021</v>
      </c>
      <c r="L21" s="15">
        <v>0.8242690515722444</v>
      </c>
      <c r="M21" s="13">
        <v>3.2010154789379186</v>
      </c>
      <c r="N21" s="13">
        <v>2.640375458958829</v>
      </c>
    </row>
    <row r="22" spans="1:14" ht="12.75" hidden="1" outlineLevel="1">
      <c r="A22" s="4" t="s">
        <v>179</v>
      </c>
      <c r="B22" s="16">
        <v>106.56415113635434</v>
      </c>
      <c r="C22" s="13">
        <v>2.8100974171225914</v>
      </c>
      <c r="D22" s="13">
        <v>2.638886760486585</v>
      </c>
      <c r="E22" s="13">
        <v>2.402988344657956</v>
      </c>
      <c r="F22" s="15">
        <v>0.23</v>
      </c>
      <c r="G22" s="13">
        <v>1.338027732800768</v>
      </c>
      <c r="H22" s="13">
        <v>2.1875302030371415</v>
      </c>
      <c r="I22" s="13">
        <v>0.016145855386071162</v>
      </c>
      <c r="J22" s="13">
        <v>-4.093911388490511</v>
      </c>
      <c r="K22" s="13">
        <v>3.6996204037571374</v>
      </c>
      <c r="L22" s="15">
        <v>0.5068203278685672</v>
      </c>
      <c r="M22" s="13">
        <v>3.1024481966296804</v>
      </c>
      <c r="N22" s="13">
        <v>2.5028560605728813</v>
      </c>
    </row>
    <row r="23" spans="1:14" ht="12.75" hidden="1" outlineLevel="1">
      <c r="A23" s="4" t="s">
        <v>180</v>
      </c>
      <c r="B23" s="16">
        <v>106.99106190136094</v>
      </c>
      <c r="C23" s="13">
        <v>2.4741911278564004</v>
      </c>
      <c r="D23" s="13">
        <v>2.4276730881542647</v>
      </c>
      <c r="E23" s="13">
        <v>1.6610812305764426</v>
      </c>
      <c r="F23" s="15">
        <v>0.23</v>
      </c>
      <c r="G23" s="13">
        <v>0.4006138654080189</v>
      </c>
      <c r="H23" s="13">
        <v>1.1208589823836945</v>
      </c>
      <c r="I23" s="13">
        <v>-0.22038081397961662</v>
      </c>
      <c r="J23" s="13">
        <v>4.576702864360357</v>
      </c>
      <c r="K23" s="13">
        <v>0.7022230535558975</v>
      </c>
      <c r="L23" s="15">
        <v>-0.19079296343591068</v>
      </c>
      <c r="M23" s="13">
        <v>3.013040843481349</v>
      </c>
      <c r="N23" s="13">
        <v>2.4079621122064623</v>
      </c>
    </row>
    <row r="24" spans="1:14" ht="12.75" hidden="1" outlineLevel="1">
      <c r="A24" s="4" t="s">
        <v>181</v>
      </c>
      <c r="B24" s="16">
        <v>107.30368663740914</v>
      </c>
      <c r="C24" s="13">
        <v>2.476233471528431</v>
      </c>
      <c r="D24" s="13">
        <v>2.6204989139278325</v>
      </c>
      <c r="E24" s="13">
        <v>1.3942580936150222</v>
      </c>
      <c r="F24" s="15">
        <v>0.15</v>
      </c>
      <c r="G24" s="13">
        <v>0.29219705879395974</v>
      </c>
      <c r="H24" s="13">
        <v>-0.6579190781496891</v>
      </c>
      <c r="I24" s="13">
        <v>-0.05693542770471538</v>
      </c>
      <c r="J24" s="13">
        <v>1.3821601879649563</v>
      </c>
      <c r="K24" s="13">
        <v>1.0415454587797228</v>
      </c>
      <c r="L24" s="15">
        <v>0.24948279995426503</v>
      </c>
      <c r="M24" s="13">
        <v>3.1745838786494147</v>
      </c>
      <c r="N24" s="13">
        <v>2.551156632193255</v>
      </c>
    </row>
    <row r="25" spans="1:14" ht="12.75" hidden="1">
      <c r="A25" s="4" t="s">
        <v>29</v>
      </c>
      <c r="B25" s="16">
        <v>108.60713315704274</v>
      </c>
      <c r="C25" s="13">
        <v>3.2808177467260577</v>
      </c>
      <c r="D25" s="13">
        <v>3.9063358103951913</v>
      </c>
      <c r="E25" s="13">
        <v>1.2532558688130564</v>
      </c>
      <c r="F25" s="15">
        <v>0.01</v>
      </c>
      <c r="G25" s="13">
        <v>1.2147266887838555</v>
      </c>
      <c r="H25" s="13">
        <v>4.59605145668192</v>
      </c>
      <c r="I25" s="13">
        <v>0.06699040352242491</v>
      </c>
      <c r="J25" s="13">
        <v>2.763405181154326</v>
      </c>
      <c r="K25" s="13">
        <v>0.9954392310474987</v>
      </c>
      <c r="L25" s="15">
        <v>0.684059472473848</v>
      </c>
      <c r="M25" s="13">
        <v>2.996663026736684</v>
      </c>
      <c r="N25" s="13">
        <v>3.1122752482003477</v>
      </c>
    </row>
    <row r="26" spans="1:14" ht="12.75">
      <c r="A26" s="4" t="s">
        <v>30</v>
      </c>
      <c r="B26" s="16">
        <v>110.81558032445209</v>
      </c>
      <c r="C26" s="13">
        <v>3.9895491520951083</v>
      </c>
      <c r="D26" s="13">
        <v>4.301509217187061</v>
      </c>
      <c r="E26" s="13">
        <v>3.1133923553853293</v>
      </c>
      <c r="F26" s="15">
        <v>-0.038227737945305984</v>
      </c>
      <c r="G26" s="13">
        <v>2.03342736633698</v>
      </c>
      <c r="H26" s="13">
        <v>3.4261311248137076</v>
      </c>
      <c r="I26" s="13">
        <v>0.3991663782325361</v>
      </c>
      <c r="J26" s="13">
        <v>2.6715501210765353</v>
      </c>
      <c r="K26" s="13">
        <v>2.930785815489429</v>
      </c>
      <c r="L26" s="15">
        <v>2.353243951850189</v>
      </c>
      <c r="M26" s="13">
        <v>2.7975406448850464</v>
      </c>
      <c r="N26" s="13">
        <v>3.3066386260292404</v>
      </c>
    </row>
    <row r="27" spans="1:14" ht="12.75">
      <c r="A27" s="4" t="s">
        <v>31</v>
      </c>
      <c r="B27" s="16">
        <v>111.80058598139536</v>
      </c>
      <c r="C27" s="13">
        <v>4.495257823002532</v>
      </c>
      <c r="D27" s="13">
        <v>4.7203954815234255</v>
      </c>
      <c r="E27" s="13">
        <v>3.911812719466596</v>
      </c>
      <c r="F27" s="15">
        <v>-0.038227737945305984</v>
      </c>
      <c r="G27" s="13">
        <v>0.8888692854012845</v>
      </c>
      <c r="H27" s="13">
        <v>2.562384162302763</v>
      </c>
      <c r="I27" s="13">
        <v>0.07824543716832011</v>
      </c>
      <c r="J27" s="13">
        <v>3.388441619732845</v>
      </c>
      <c r="K27" s="13">
        <v>0.8955326809266069</v>
      </c>
      <c r="L27" s="15">
        <v>0.5820426653846624</v>
      </c>
      <c r="M27" s="13">
        <v>3.0330269688934237</v>
      </c>
      <c r="N27" s="13">
        <v>3.463861961579312</v>
      </c>
    </row>
    <row r="28" spans="1:14" ht="12.75">
      <c r="A28" s="4" t="s">
        <v>32</v>
      </c>
      <c r="B28" s="16">
        <v>112.72748882498702</v>
      </c>
      <c r="C28" s="13">
        <v>5.05462799792285</v>
      </c>
      <c r="D28" s="13">
        <v>5.3036402969818965</v>
      </c>
      <c r="E28" s="13">
        <v>4.452156269099518</v>
      </c>
      <c r="F28" s="15">
        <v>-0.05098417721427872</v>
      </c>
      <c r="G28" s="13">
        <v>0.8290679654809026</v>
      </c>
      <c r="H28" s="13">
        <v>-1.161189879964624</v>
      </c>
      <c r="I28" s="13">
        <v>0.1941945367572373</v>
      </c>
      <c r="J28" s="13">
        <v>2.0670027676776357</v>
      </c>
      <c r="K28" s="13">
        <v>2.6139767076271028</v>
      </c>
      <c r="L28" s="15">
        <v>0.7707821591641277</v>
      </c>
      <c r="M28" s="13">
        <v>3.890549828194281</v>
      </c>
      <c r="N28" s="13">
        <v>4.31527156044811</v>
      </c>
    </row>
    <row r="29" spans="1:14" ht="12.75">
      <c r="A29" s="4" t="s">
        <v>33</v>
      </c>
      <c r="B29" s="16">
        <v>113.80723820348815</v>
      </c>
      <c r="C29" s="13">
        <v>4.787995866649197</v>
      </c>
      <c r="D29" s="13">
        <v>4.107595976414885</v>
      </c>
      <c r="E29" s="13">
        <v>6.350361146613466</v>
      </c>
      <c r="F29" s="15">
        <v>0.1259687806107116</v>
      </c>
      <c r="G29" s="13">
        <v>0.9578403544298482</v>
      </c>
      <c r="H29" s="13">
        <v>-1.0840757112214021</v>
      </c>
      <c r="I29" s="13">
        <v>-0.19504983186908476</v>
      </c>
      <c r="J29" s="13">
        <v>-13.748903047409883</v>
      </c>
      <c r="K29" s="13">
        <v>3.2057075859379722</v>
      </c>
      <c r="L29" s="15">
        <v>2.5137868769151197</v>
      </c>
      <c r="M29" s="13">
        <v>4.795846317009335</v>
      </c>
      <c r="N29" s="13">
        <v>4.199259990563959</v>
      </c>
    </row>
    <row r="30" spans="1:14" ht="12.75" outlineLevel="1">
      <c r="A30" s="4" t="s">
        <v>34</v>
      </c>
      <c r="B30" s="16">
        <v>114.08917490936963</v>
      </c>
      <c r="C30" s="13">
        <v>2.9530760785569896</v>
      </c>
      <c r="D30" s="13">
        <v>1.945775274382754</v>
      </c>
      <c r="E30" s="13">
        <v>5.000880057404089</v>
      </c>
      <c r="F30" s="15">
        <v>0.270454140086289</v>
      </c>
      <c r="G30" s="13">
        <v>0.24674222771083976</v>
      </c>
      <c r="H30" s="13">
        <v>0.44004767128664923</v>
      </c>
      <c r="I30" s="13">
        <v>-0.6477447025205976</v>
      </c>
      <c r="J30" s="13">
        <v>-13.811708647891237</v>
      </c>
      <c r="K30" s="13">
        <v>1.459397533452389</v>
      </c>
      <c r="L30" s="15">
        <v>1.0544823337129259</v>
      </c>
      <c r="M30" s="13">
        <v>3.6065768927632433</v>
      </c>
      <c r="N30" s="13">
        <v>2.241280999336354</v>
      </c>
    </row>
    <row r="31" spans="1:14" ht="12.75" outlineLevel="1">
      <c r="A31" s="4" t="s">
        <v>35</v>
      </c>
      <c r="B31" s="16">
        <v>113.93585211940764</v>
      </c>
      <c r="C31" s="13">
        <v>1.9103389981941916</v>
      </c>
      <c r="D31" s="13">
        <v>0.6726056461060352</v>
      </c>
      <c r="E31" s="13">
        <v>4.73822327788902</v>
      </c>
      <c r="F31" s="15">
        <v>0.27648695878341895</v>
      </c>
      <c r="G31" s="13">
        <v>-0.1329609406280099</v>
      </c>
      <c r="H31" s="13">
        <v>-1.7771231912046375</v>
      </c>
      <c r="I31" s="13">
        <v>-0.8166169904533831</v>
      </c>
      <c r="J31" s="13">
        <v>4.600846213813384</v>
      </c>
      <c r="K31" s="13">
        <v>0.5613145225458425</v>
      </c>
      <c r="L31" s="15">
        <v>0.3304394846390011</v>
      </c>
      <c r="M31" s="13">
        <v>3.0218463238685302</v>
      </c>
      <c r="N31" s="13">
        <v>1.6856282384311072</v>
      </c>
    </row>
    <row r="32" spans="1:14" ht="12.75" outlineLevel="1">
      <c r="A32" s="55" t="s">
        <v>36</v>
      </c>
      <c r="B32" s="107">
        <v>114.08759315659655</v>
      </c>
      <c r="C32" s="23">
        <v>1.2074161065379343</v>
      </c>
      <c r="D32" s="23">
        <v>-0.0666666036315604</v>
      </c>
      <c r="E32" s="23">
        <v>4.531879193171463</v>
      </c>
      <c r="F32" s="21">
        <v>0.2874896756530847</v>
      </c>
      <c r="G32" s="23">
        <v>0.1336031018172008</v>
      </c>
      <c r="H32" s="23">
        <v>-3.4946521868314164</v>
      </c>
      <c r="I32" s="23">
        <v>-0.5446058758329002</v>
      </c>
      <c r="J32" s="23">
        <v>5.90670431829264</v>
      </c>
      <c r="K32" s="23">
        <v>1.6235239698647774</v>
      </c>
      <c r="L32" s="21">
        <v>0.5722543040969725</v>
      </c>
      <c r="M32" s="23">
        <v>2.267968451658689</v>
      </c>
      <c r="N32" s="23">
        <v>1.1140541204967036</v>
      </c>
    </row>
    <row r="33" spans="1:14" ht="12.75" hidden="1" outlineLevel="1">
      <c r="A33" s="4" t="s">
        <v>37</v>
      </c>
      <c r="B33" s="16"/>
      <c r="C33" s="6"/>
      <c r="D33" s="6"/>
      <c r="E33" s="6"/>
      <c r="F33" s="7"/>
      <c r="G33" s="6"/>
      <c r="H33" s="6"/>
      <c r="I33" s="6"/>
      <c r="J33" s="6"/>
      <c r="K33" s="6"/>
      <c r="L33" s="7"/>
      <c r="M33" s="13"/>
      <c r="N33" s="13"/>
    </row>
    <row r="34" spans="1:14" ht="12.75" hidden="1" outlineLevel="1">
      <c r="A34" s="4" t="s">
        <v>38</v>
      </c>
      <c r="B34" s="16"/>
      <c r="C34" s="6"/>
      <c r="D34" s="6"/>
      <c r="E34" s="6"/>
      <c r="F34" s="7"/>
      <c r="G34" s="6"/>
      <c r="H34" s="6"/>
      <c r="I34" s="6"/>
      <c r="J34" s="6"/>
      <c r="K34" s="6"/>
      <c r="L34" s="7"/>
      <c r="M34" s="13"/>
      <c r="N34" s="13"/>
    </row>
    <row r="35" spans="1:14" ht="12.75" hidden="1" outlineLevel="1">
      <c r="A35" s="4" t="s">
        <v>39</v>
      </c>
      <c r="B35" s="16"/>
      <c r="C35" s="6"/>
      <c r="D35" s="6"/>
      <c r="E35" s="6"/>
      <c r="F35" s="7"/>
      <c r="G35" s="6"/>
      <c r="H35" s="6"/>
      <c r="I35" s="6"/>
      <c r="J35" s="6"/>
      <c r="K35" s="6"/>
      <c r="L35" s="7"/>
      <c r="M35" s="13"/>
      <c r="N35" s="13"/>
    </row>
    <row r="36" spans="1:14" ht="12.75" hidden="1" outlineLevel="1">
      <c r="A36" s="4" t="s">
        <v>40</v>
      </c>
      <c r="B36" s="16"/>
      <c r="C36" s="6"/>
      <c r="D36" s="6"/>
      <c r="E36" s="6"/>
      <c r="F36" s="7"/>
      <c r="G36" s="6"/>
      <c r="H36" s="6"/>
      <c r="I36" s="6"/>
      <c r="J36" s="6"/>
      <c r="K36" s="6"/>
      <c r="L36" s="7"/>
      <c r="M36" s="13"/>
      <c r="N36" s="13"/>
    </row>
    <row r="37" spans="1:14" ht="12.75" hidden="1" outlineLevel="1">
      <c r="A37" s="4" t="s">
        <v>41</v>
      </c>
      <c r="B37" s="16"/>
      <c r="C37" s="6"/>
      <c r="D37" s="6"/>
      <c r="E37" s="6"/>
      <c r="F37" s="7"/>
      <c r="G37" s="6"/>
      <c r="H37" s="6"/>
      <c r="I37" s="6"/>
      <c r="J37" s="6"/>
      <c r="K37" s="6"/>
      <c r="L37" s="7"/>
      <c r="M37" s="13"/>
      <c r="N37" s="13"/>
    </row>
    <row r="38" spans="1:14" ht="12.75" hidden="1">
      <c r="A38" s="4" t="s">
        <v>351</v>
      </c>
      <c r="B38" s="16">
        <v>112.56872947150794</v>
      </c>
      <c r="C38" s="13">
        <v>4.9682344320127925</v>
      </c>
      <c r="D38" s="13">
        <v>5.332186871138077</v>
      </c>
      <c r="E38" s="13">
        <v>4.011642601048209</v>
      </c>
      <c r="F38" s="15">
        <v>-0.05098417721427872</v>
      </c>
      <c r="G38" s="13">
        <v>0.22834970127556176</v>
      </c>
      <c r="H38" s="13">
        <v>-0.9465189689828861</v>
      </c>
      <c r="I38" s="13">
        <v>-0.11857488473523858</v>
      </c>
      <c r="J38" s="13">
        <v>-1.7086919414960704</v>
      </c>
      <c r="K38" s="13">
        <v>1.5039092577234499</v>
      </c>
      <c r="L38" s="15">
        <v>0.25972801097312015</v>
      </c>
      <c r="M38" s="13">
        <v>3.78747002183799</v>
      </c>
      <c r="N38" s="13">
        <v>4.237252346115383</v>
      </c>
    </row>
    <row r="39" spans="1:14" ht="12.75" hidden="1">
      <c r="A39" s="4" t="s">
        <v>352</v>
      </c>
      <c r="B39" s="16">
        <v>113.30147225299869</v>
      </c>
      <c r="C39" s="13">
        <v>5.3953564230750715</v>
      </c>
      <c r="D39" s="13">
        <v>5.480858456019064</v>
      </c>
      <c r="E39" s="13">
        <v>5.285318677647695</v>
      </c>
      <c r="F39" s="15">
        <v>-0.05098417721427872</v>
      </c>
      <c r="G39" s="13">
        <v>0.6509292455647966</v>
      </c>
      <c r="H39" s="13">
        <v>-0.752193916603531</v>
      </c>
      <c r="I39" s="13">
        <v>-0.17246756108531258</v>
      </c>
      <c r="J39" s="13">
        <v>-2.400449095044351</v>
      </c>
      <c r="K39" s="13">
        <v>1.9154763317652908</v>
      </c>
      <c r="L39" s="15">
        <v>1.5550461279105292</v>
      </c>
      <c r="M39" s="13">
        <v>4.621902672153794</v>
      </c>
      <c r="N39" s="13">
        <v>4.868668582355525</v>
      </c>
    </row>
    <row r="40" spans="1:14" ht="12.75" hidden="1">
      <c r="A40" s="4" t="s">
        <v>353</v>
      </c>
      <c r="B40" s="16">
        <v>113.72123805095129</v>
      </c>
      <c r="C40" s="13">
        <v>5.13711920139113</v>
      </c>
      <c r="D40" s="13">
        <v>4.905872269119385</v>
      </c>
      <c r="E40" s="13">
        <v>5.693575969157877</v>
      </c>
      <c r="F40" s="15">
        <v>0.02757907023840482</v>
      </c>
      <c r="G40" s="13">
        <v>0.3704857400398822</v>
      </c>
      <c r="H40" s="13">
        <v>-0.01696039616786038</v>
      </c>
      <c r="I40" s="13">
        <v>0.049193998185288024</v>
      </c>
      <c r="J40" s="13">
        <v>-3.2876301749247148</v>
      </c>
      <c r="K40" s="13">
        <v>0.8106331875178654</v>
      </c>
      <c r="L40" s="15">
        <v>0.6981875982269088</v>
      </c>
      <c r="M40" s="13">
        <v>4.861797225663651</v>
      </c>
      <c r="N40" s="13">
        <v>4.841856824642377</v>
      </c>
    </row>
    <row r="41" spans="1:14" ht="12.75" hidden="1">
      <c r="A41" s="4" t="s">
        <v>354</v>
      </c>
      <c r="B41" s="16">
        <v>113.94802867229082</v>
      </c>
      <c r="C41" s="13">
        <v>4.870859412435152</v>
      </c>
      <c r="D41" s="13">
        <v>4.123894623892937</v>
      </c>
      <c r="E41" s="13">
        <v>6.574612252500444</v>
      </c>
      <c r="F41" s="15">
        <v>0.1421321653007716</v>
      </c>
      <c r="G41" s="13">
        <v>0.19942679593228263</v>
      </c>
      <c r="H41" s="13">
        <v>-0.32658841763264945</v>
      </c>
      <c r="I41" s="13">
        <v>-0.05761123237726906</v>
      </c>
      <c r="J41" s="13">
        <v>-9.181436482461265</v>
      </c>
      <c r="K41" s="13">
        <v>0.8299512314766702</v>
      </c>
      <c r="L41" s="15">
        <v>0.908531876477852</v>
      </c>
      <c r="M41" s="13">
        <v>4.895114224519716</v>
      </c>
      <c r="N41" s="13">
        <v>4.272068022101024</v>
      </c>
    </row>
    <row r="42" spans="1:14" ht="12.75" hidden="1">
      <c r="A42" s="4" t="s">
        <v>355</v>
      </c>
      <c r="B42" s="16">
        <v>113.75244788722235</v>
      </c>
      <c r="C42" s="13">
        <v>4.358950795397703</v>
      </c>
      <c r="D42" s="13">
        <v>3.3008562205343708</v>
      </c>
      <c r="E42" s="13">
        <v>6.78233078880146</v>
      </c>
      <c r="F42" s="15">
        <v>0.20819510629295837</v>
      </c>
      <c r="G42" s="13">
        <v>-0.17164034108124326</v>
      </c>
      <c r="H42" s="13">
        <v>-0.09688730660825229</v>
      </c>
      <c r="I42" s="13">
        <v>-0.15391945216555314</v>
      </c>
      <c r="J42" s="13">
        <v>-8.932559615569986</v>
      </c>
      <c r="K42" s="13">
        <v>0.12988944646478728</v>
      </c>
      <c r="L42" s="15">
        <v>0.2126629749947142</v>
      </c>
      <c r="M42" s="13">
        <v>4.661580138205039</v>
      </c>
      <c r="N42" s="13">
        <v>3.488576238298208</v>
      </c>
    </row>
    <row r="43" spans="1:14" ht="13.5" customHeight="1" hidden="1">
      <c r="A43" s="4" t="s">
        <v>356</v>
      </c>
      <c r="B43" s="16">
        <v>114.19272911471508</v>
      </c>
      <c r="C43" s="13">
        <v>3.434907927211796</v>
      </c>
      <c r="D43" s="13">
        <v>2.5080977176253896</v>
      </c>
      <c r="E43" s="13">
        <v>5.211587655390957</v>
      </c>
      <c r="F43" s="15">
        <v>0.2678970753904153</v>
      </c>
      <c r="G43" s="13">
        <v>0.3870520904563364</v>
      </c>
      <c r="H43" s="13">
        <v>0.8909969778375171</v>
      </c>
      <c r="I43" s="13">
        <v>-0.02261545483624161</v>
      </c>
      <c r="J43" s="13">
        <v>-4.857294515376395</v>
      </c>
      <c r="K43" s="13">
        <v>0.8431513860999615</v>
      </c>
      <c r="L43" s="15">
        <v>0.5105537230879946</v>
      </c>
      <c r="M43" s="13">
        <v>4.144741569895217</v>
      </c>
      <c r="N43" s="13">
        <v>2.766516599168341</v>
      </c>
    </row>
    <row r="44" spans="1:14" ht="12.75" hidden="1" outlineLevel="1">
      <c r="A44" s="4" t="s">
        <v>451</v>
      </c>
      <c r="B44" s="13">
        <v>114.18004964139756</v>
      </c>
      <c r="C44" s="13">
        <v>2.976655100770941</v>
      </c>
      <c r="D44" s="13">
        <v>1.9830576255687333</v>
      </c>
      <c r="E44" s="13">
        <v>4.9695845198467765</v>
      </c>
      <c r="F44" s="15">
        <v>0.27022446745866524</v>
      </c>
      <c r="G44" s="13">
        <v>-0.011103573244838572</v>
      </c>
      <c r="H44" s="18">
        <v>0.04270461774001433</v>
      </c>
      <c r="I44" s="18">
        <v>-0.47535189190141125</v>
      </c>
      <c r="J44" s="18">
        <v>-0.13067500992464431</v>
      </c>
      <c r="K44" s="18">
        <v>0.3689796101074023</v>
      </c>
      <c r="L44" s="15">
        <v>0.05289724180939004</v>
      </c>
      <c r="M44" s="18">
        <v>3.5617452724509917</v>
      </c>
      <c r="N44" s="18">
        <v>2.231962824546457</v>
      </c>
    </row>
    <row r="45" spans="1:14" ht="12.75" outlineLevel="1">
      <c r="A45" s="4" t="s">
        <v>452</v>
      </c>
      <c r="B45" s="13">
        <v>113.89474597199629</v>
      </c>
      <c r="C45" s="13">
        <v>2.454085605094548</v>
      </c>
      <c r="D45" s="13">
        <v>1.350278437452701</v>
      </c>
      <c r="E45" s="13">
        <v>4.822648433768336</v>
      </c>
      <c r="F45" s="15">
        <v>0.273271772909788</v>
      </c>
      <c r="G45" s="13">
        <v>-0.24987173354479353</v>
      </c>
      <c r="H45" s="18">
        <v>-0.9063168081565038</v>
      </c>
      <c r="I45" s="18">
        <v>-0.5640313357264972</v>
      </c>
      <c r="J45" s="18">
        <v>-0.1459015275518709</v>
      </c>
      <c r="K45" s="18">
        <v>0.007192521241307759</v>
      </c>
      <c r="L45" s="15">
        <v>0.1875798109221165</v>
      </c>
      <c r="M45" s="18">
        <v>3.104214229685482</v>
      </c>
      <c r="N45" s="18">
        <v>1.7289958649229504</v>
      </c>
    </row>
    <row r="46" spans="1:14" s="6" customFormat="1" ht="12.75" outlineLevel="1">
      <c r="A46" s="4" t="s">
        <v>13</v>
      </c>
      <c r="B46" s="13">
        <v>113.76232275309248</v>
      </c>
      <c r="C46" s="13">
        <v>2.0884505318247335</v>
      </c>
      <c r="D46" s="13">
        <v>0.868810803061848</v>
      </c>
      <c r="E46" s="13">
        <v>4.866914750741941</v>
      </c>
      <c r="F46" s="15">
        <v>0.2748259068670839</v>
      </c>
      <c r="G46" s="13">
        <v>-0.1162680664271818</v>
      </c>
      <c r="H46" s="13">
        <v>-1.156545048663915</v>
      </c>
      <c r="I46" s="13">
        <v>-0.13865772765151974</v>
      </c>
      <c r="J46" s="13">
        <v>1.7726000658082341</v>
      </c>
      <c r="K46" s="13">
        <v>0.04546837594145359</v>
      </c>
      <c r="L46" s="15">
        <v>0.15215664020166741</v>
      </c>
      <c r="M46" s="13">
        <v>2.979294532914807</v>
      </c>
      <c r="N46" s="13">
        <v>1.679734549469842</v>
      </c>
    </row>
    <row r="47" spans="1:14" ht="12.75" outlineLevel="1">
      <c r="A47" s="4" t="s">
        <v>14</v>
      </c>
      <c r="B47" s="18">
        <v>113.88099491384264</v>
      </c>
      <c r="C47" s="18">
        <v>1.874576303527249</v>
      </c>
      <c r="D47" s="18">
        <v>0.6397975233693529</v>
      </c>
      <c r="E47" s="18">
        <v>4.701185471324962</v>
      </c>
      <c r="F47" s="15">
        <v>0.27463450044163645</v>
      </c>
      <c r="G47" s="18">
        <v>0.10431587354955241</v>
      </c>
      <c r="H47" s="18">
        <v>0.3674680967103825</v>
      </c>
      <c r="I47" s="18">
        <v>-0.13119034024767018</v>
      </c>
      <c r="J47" s="18">
        <v>1.9252156919393997</v>
      </c>
      <c r="K47" s="18">
        <v>0.11378373083670112</v>
      </c>
      <c r="L47" s="15">
        <v>0.04013625419420919</v>
      </c>
      <c r="M47" s="18">
        <v>2.9431765632637052</v>
      </c>
      <c r="N47" s="18">
        <v>1.5845207457792014</v>
      </c>
    </row>
    <row r="48" spans="1:14" ht="12.75" outlineLevel="1">
      <c r="A48" s="4" t="s">
        <v>15</v>
      </c>
      <c r="B48" s="18">
        <v>114.1642386912878</v>
      </c>
      <c r="C48" s="18">
        <v>1.7677007145268249</v>
      </c>
      <c r="D48" s="18">
        <v>0.5106152557336117</v>
      </c>
      <c r="E48" s="18">
        <v>4.646895465354788</v>
      </c>
      <c r="F48" s="15">
        <v>0.2745225726671161</v>
      </c>
      <c r="G48" s="18">
        <v>0.2487190928209202</v>
      </c>
      <c r="H48" s="18">
        <v>-0.8404447796107206</v>
      </c>
      <c r="I48" s="18">
        <v>-0.17071506506115952</v>
      </c>
      <c r="J48" s="18">
        <v>4.8285944076331475</v>
      </c>
      <c r="K48" s="18">
        <v>0.9342543664707819</v>
      </c>
      <c r="L48" s="15">
        <v>0.02576509171201735</v>
      </c>
      <c r="M48" s="18">
        <v>3.081644665577187</v>
      </c>
      <c r="N48" s="18">
        <v>1.7922277683288144</v>
      </c>
    </row>
    <row r="49" spans="1:14" ht="12.75" outlineLevel="1">
      <c r="A49" s="4" t="s">
        <v>16</v>
      </c>
      <c r="B49" s="18">
        <v>114.18535369351672</v>
      </c>
      <c r="C49" s="18">
        <v>1.667751021871112</v>
      </c>
      <c r="D49" s="18">
        <v>0.22650027732107958</v>
      </c>
      <c r="E49" s="18">
        <v>5.132068244848753</v>
      </c>
      <c r="F49" s="15">
        <v>0.2872526760753804</v>
      </c>
      <c r="G49" s="18">
        <v>0.018495285801378714</v>
      </c>
      <c r="H49" s="18">
        <v>-1.9694986270600765</v>
      </c>
      <c r="I49" s="18">
        <v>-0.17980143030702322</v>
      </c>
      <c r="J49" s="18">
        <v>2.055877858634304</v>
      </c>
      <c r="K49" s="18">
        <v>0.6296607870729787</v>
      </c>
      <c r="L49" s="15">
        <v>0.4230370376119055</v>
      </c>
      <c r="M49" s="18">
        <v>2.8726446912990156</v>
      </c>
      <c r="N49" s="18">
        <v>1.5936389707080139</v>
      </c>
    </row>
    <row r="50" spans="1:14" ht="12.75" outlineLevel="1">
      <c r="A50" s="4" t="s">
        <v>454</v>
      </c>
      <c r="B50" s="18">
        <v>114.04885914231437</v>
      </c>
      <c r="C50" s="18">
        <v>1.3148675282695308</v>
      </c>
      <c r="D50" s="18">
        <v>-0.17505849415132957</v>
      </c>
      <c r="E50" s="18">
        <v>4.9633279685281195</v>
      </c>
      <c r="F50" s="15">
        <v>0.2872526760753819</v>
      </c>
      <c r="G50" s="18">
        <v>-0.11953770495706806</v>
      </c>
      <c r="H50" s="18">
        <v>-1.538440770298962</v>
      </c>
      <c r="I50" s="18">
        <v>-0.18826444439193324</v>
      </c>
      <c r="J50" s="18">
        <v>0.05726073276494503</v>
      </c>
      <c r="K50" s="18">
        <v>0.38909306821545897</v>
      </c>
      <c r="L50" s="15">
        <v>0.09880799398078466</v>
      </c>
      <c r="M50" s="18">
        <v>2.3350839303461584</v>
      </c>
      <c r="N50" s="18">
        <v>1.2013568088301838</v>
      </c>
    </row>
    <row r="51" spans="1:14" ht="12.75" outlineLevel="1">
      <c r="A51" s="4" t="s">
        <v>691</v>
      </c>
      <c r="B51" s="18">
        <v>114.02856663395858</v>
      </c>
      <c r="C51" s="18">
        <v>0.6354471376259028</v>
      </c>
      <c r="D51" s="18">
        <v>-0.6385593678526362</v>
      </c>
      <c r="E51" s="18">
        <v>3.527901555114454</v>
      </c>
      <c r="F51" s="15">
        <v>0.28797505577181765</v>
      </c>
      <c r="G51" s="18">
        <v>-0.017792820119723274</v>
      </c>
      <c r="H51" s="18">
        <v>-0.2896777938919115</v>
      </c>
      <c r="I51" s="18">
        <v>-0.2484530281970052</v>
      </c>
      <c r="J51" s="18">
        <v>-0.22443653219643522</v>
      </c>
      <c r="K51" s="18">
        <v>0.2007542380083578</v>
      </c>
      <c r="L51" s="15">
        <v>0.15623281139292544</v>
      </c>
      <c r="M51" s="18">
        <v>1.5015967438208264</v>
      </c>
      <c r="N51" s="18">
        <v>0.5162027118744419</v>
      </c>
    </row>
    <row r="52" spans="1:14" ht="12.75" outlineLevel="1">
      <c r="A52" s="4" t="s">
        <v>456</v>
      </c>
      <c r="B52" s="18">
        <v>114.16501957576921</v>
      </c>
      <c r="C52" s="18">
        <v>0.38500189185300826</v>
      </c>
      <c r="D52" s="18">
        <v>-0.8158638357614478</v>
      </c>
      <c r="E52" s="18">
        <v>3.164442823413168</v>
      </c>
      <c r="F52" s="15">
        <v>0.2652822887847776</v>
      </c>
      <c r="G52" s="18">
        <v>0.119665576652082</v>
      </c>
      <c r="H52" s="18">
        <v>-0.6925620085081192</v>
      </c>
      <c r="I52" s="18">
        <v>0.124132460846</v>
      </c>
      <c r="J52" s="18">
        <v>-0.40676116983733834</v>
      </c>
      <c r="K52" s="18">
        <v>0.153288287498</v>
      </c>
      <c r="L52" s="15">
        <v>0.34466323426987344</v>
      </c>
      <c r="M52" s="18">
        <v>1.228936558327</v>
      </c>
      <c r="N52" s="18">
        <v>0.4396784515081009</v>
      </c>
    </row>
    <row r="53" spans="1:14" ht="12.75" outlineLevel="1">
      <c r="A53" s="4" t="s">
        <v>457</v>
      </c>
      <c r="B53" s="18">
        <v>114.46013588079249</v>
      </c>
      <c r="C53" s="18">
        <v>0.43940850877781656</v>
      </c>
      <c r="D53" s="18">
        <v>-0.47125705730334744</v>
      </c>
      <c r="E53" s="18">
        <v>2.3416448011889486</v>
      </c>
      <c r="F53" s="15">
        <v>0.23961132149397085</v>
      </c>
      <c r="G53" s="18">
        <v>0.258499762992</v>
      </c>
      <c r="H53" s="18">
        <v>0.45641946163664215</v>
      </c>
      <c r="I53" s="18">
        <v>-0.049356416308299345</v>
      </c>
      <c r="J53" s="18">
        <v>1.7923760907667656</v>
      </c>
      <c r="K53" s="18">
        <v>0.11715492906485281</v>
      </c>
      <c r="L53" s="15">
        <v>0.10372609086779505</v>
      </c>
      <c r="M53" s="18">
        <v>0.8991437803226319</v>
      </c>
      <c r="N53" s="18">
        <v>0.6927417834074987</v>
      </c>
    </row>
    <row r="54" spans="1:12" ht="12.75" hidden="1" outlineLevel="1">
      <c r="A54" s="4" t="s">
        <v>634</v>
      </c>
      <c r="F54" s="15"/>
      <c r="L54" s="15"/>
    </row>
    <row r="55" spans="1:12" ht="12.75" hidden="1" outlineLevel="1">
      <c r="A55" s="4" t="s">
        <v>635</v>
      </c>
      <c r="F55" s="15"/>
      <c r="L55" s="15"/>
    </row>
    <row r="56" spans="1:12" ht="12.75" hidden="1" outlineLevel="1">
      <c r="A56" s="4" t="s">
        <v>636</v>
      </c>
      <c r="F56" s="15"/>
      <c r="L56" s="15"/>
    </row>
    <row r="57" spans="1:12" ht="12.75" hidden="1" outlineLevel="1">
      <c r="A57" s="4" t="s">
        <v>637</v>
      </c>
      <c r="F57" s="15"/>
      <c r="L57" s="15"/>
    </row>
    <row r="58" spans="1:12" ht="12.75" hidden="1" outlineLevel="1">
      <c r="A58" s="4" t="s">
        <v>638</v>
      </c>
      <c r="F58" s="15"/>
      <c r="L58" s="15"/>
    </row>
    <row r="59" spans="1:12" ht="12.75" hidden="1" outlineLevel="1">
      <c r="A59" s="4" t="s">
        <v>639</v>
      </c>
      <c r="F59" s="15"/>
      <c r="L59" s="15"/>
    </row>
    <row r="60" spans="1:12" ht="12.75" hidden="1" outlineLevel="1">
      <c r="A60" s="4" t="s">
        <v>640</v>
      </c>
      <c r="F60" s="15"/>
      <c r="L60" s="15"/>
    </row>
    <row r="61" spans="1:12" ht="12.75" hidden="1" outlineLevel="1">
      <c r="A61" s="4" t="s">
        <v>641</v>
      </c>
      <c r="F61" s="15"/>
      <c r="L61" s="15"/>
    </row>
    <row r="62" spans="1:12" ht="12.75" hidden="1" outlineLevel="1">
      <c r="A62" s="4" t="s">
        <v>642</v>
      </c>
      <c r="F62" s="15"/>
      <c r="L62" s="15"/>
    </row>
    <row r="63" spans="1:12" ht="12.75" hidden="1" outlineLevel="1">
      <c r="A63" s="4" t="s">
        <v>643</v>
      </c>
      <c r="F63" s="15"/>
      <c r="L63" s="15"/>
    </row>
    <row r="64" spans="1:12" ht="12.75" hidden="1" outlineLevel="1">
      <c r="A64" s="4" t="s">
        <v>644</v>
      </c>
      <c r="F64" s="15"/>
      <c r="L64" s="15"/>
    </row>
    <row r="65" spans="1:12" ht="12.75" hidden="1" outlineLevel="1">
      <c r="A65" s="4" t="s">
        <v>645</v>
      </c>
      <c r="F65" s="15"/>
      <c r="L65" s="15"/>
    </row>
    <row r="66" spans="1:12" ht="12.75" hidden="1" outlineLevel="1">
      <c r="A66" s="4" t="s">
        <v>646</v>
      </c>
      <c r="F66" s="15"/>
      <c r="L66" s="15"/>
    </row>
    <row r="67" ht="12.75" collapsed="1"/>
    <row r="68" ht="15" customHeight="1"/>
    <row r="69" ht="12.75">
      <c r="C69" s="18"/>
    </row>
    <row r="73" spans="1:15" ht="14.25">
      <c r="A73" s="547"/>
      <c r="B73" s="542" t="s">
        <v>74</v>
      </c>
      <c r="C73" s="543"/>
      <c r="D73" s="543"/>
      <c r="E73" s="543"/>
      <c r="F73" s="543"/>
      <c r="G73" s="543"/>
      <c r="H73" s="543"/>
      <c r="I73" s="543"/>
      <c r="J73" s="543"/>
      <c r="K73" s="552"/>
      <c r="L73" s="542" t="s">
        <v>75</v>
      </c>
      <c r="M73" s="543"/>
      <c r="N73" s="543"/>
      <c r="O73" s="342"/>
    </row>
    <row r="74" spans="1:14" ht="14.25">
      <c r="A74" s="547"/>
      <c r="B74" s="544" t="s">
        <v>80</v>
      </c>
      <c r="C74" s="603" t="s">
        <v>475</v>
      </c>
      <c r="D74" s="604"/>
      <c r="E74" s="604"/>
      <c r="F74" s="604"/>
      <c r="G74" s="605"/>
      <c r="H74" s="607" t="s">
        <v>77</v>
      </c>
      <c r="I74" s="608"/>
      <c r="J74" s="609"/>
      <c r="K74" s="605"/>
      <c r="L74" s="544" t="s">
        <v>119</v>
      </c>
      <c r="M74" s="544" t="s">
        <v>83</v>
      </c>
      <c r="N74" s="607" t="s">
        <v>84</v>
      </c>
    </row>
    <row r="75" spans="1:14" ht="14.25">
      <c r="A75" s="551"/>
      <c r="B75" s="545"/>
      <c r="C75" s="610" t="s">
        <v>79</v>
      </c>
      <c r="D75" s="200"/>
      <c r="E75" s="202"/>
      <c r="F75" s="201"/>
      <c r="G75" s="606"/>
      <c r="H75" s="545"/>
      <c r="I75" s="544" t="s">
        <v>308</v>
      </c>
      <c r="J75" s="544" t="s">
        <v>478</v>
      </c>
      <c r="K75" s="544" t="s">
        <v>479</v>
      </c>
      <c r="L75" s="612"/>
      <c r="M75" s="612"/>
      <c r="N75" s="614"/>
    </row>
    <row r="76" spans="1:14" ht="14.25">
      <c r="A76" s="551"/>
      <c r="B76" s="545"/>
      <c r="C76" s="562"/>
      <c r="D76" s="544" t="s">
        <v>476</v>
      </c>
      <c r="E76" s="544" t="s">
        <v>477</v>
      </c>
      <c r="F76" s="607" t="s">
        <v>309</v>
      </c>
      <c r="G76" s="110"/>
      <c r="H76" s="545"/>
      <c r="I76" s="545"/>
      <c r="J76" s="545"/>
      <c r="K76" s="545"/>
      <c r="L76" s="612"/>
      <c r="M76" s="612"/>
      <c r="N76" s="614"/>
    </row>
    <row r="77" spans="1:14" ht="25.5">
      <c r="A77" s="552"/>
      <c r="B77" s="602"/>
      <c r="C77" s="563"/>
      <c r="D77" s="602"/>
      <c r="E77" s="602"/>
      <c r="F77" s="611"/>
      <c r="G77" s="71" t="s">
        <v>78</v>
      </c>
      <c r="H77" s="602"/>
      <c r="I77" s="602"/>
      <c r="J77" s="602"/>
      <c r="K77" s="602"/>
      <c r="L77" s="613"/>
      <c r="M77" s="613"/>
      <c r="N77" s="615"/>
    </row>
    <row r="78" spans="1:14" ht="14.25">
      <c r="A78" s="55" t="s">
        <v>350</v>
      </c>
      <c r="B78" s="21">
        <v>14.271726098899945</v>
      </c>
      <c r="C78" s="21">
        <v>30.150687607000002</v>
      </c>
      <c r="D78" s="52">
        <v>6.0404816221</v>
      </c>
      <c r="E78" s="52">
        <v>5.3926173673</v>
      </c>
      <c r="F78" s="52">
        <v>5.3895770324</v>
      </c>
      <c r="G78" s="52">
        <v>2.5597008439</v>
      </c>
      <c r="H78" s="21">
        <v>30.1442004693</v>
      </c>
      <c r="I78" s="21">
        <v>11.2717512054</v>
      </c>
      <c r="J78" s="21">
        <v>6.025207258</v>
      </c>
      <c r="K78" s="14">
        <v>8.3956446002</v>
      </c>
      <c r="L78" s="21">
        <v>3.9279153938</v>
      </c>
      <c r="M78" s="52">
        <v>3.2232667087</v>
      </c>
      <c r="N78" s="107">
        <v>4.412292964</v>
      </c>
    </row>
    <row r="79" spans="1:14" ht="14.25">
      <c r="A79" s="8"/>
      <c r="B79" s="12">
        <v>14</v>
      </c>
      <c r="C79" s="9">
        <v>15</v>
      </c>
      <c r="D79" s="10">
        <v>16</v>
      </c>
      <c r="E79" s="9">
        <v>17</v>
      </c>
      <c r="F79" s="10">
        <v>18</v>
      </c>
      <c r="G79" s="12">
        <v>19</v>
      </c>
      <c r="H79" s="9">
        <v>20</v>
      </c>
      <c r="I79" s="10">
        <v>21</v>
      </c>
      <c r="J79" s="9">
        <v>22</v>
      </c>
      <c r="K79" s="10">
        <v>23</v>
      </c>
      <c r="L79" s="10">
        <v>24</v>
      </c>
      <c r="M79" s="9">
        <v>25</v>
      </c>
      <c r="N79" s="11">
        <v>26</v>
      </c>
    </row>
    <row r="80" spans="1:14" ht="14.25">
      <c r="A80" s="4">
        <v>2005</v>
      </c>
      <c r="B80" s="344">
        <v>-1.17289542651433</v>
      </c>
      <c r="C80" s="345">
        <v>-1.9735768135416834</v>
      </c>
      <c r="D80" s="345">
        <v>-1.634944411782551</v>
      </c>
      <c r="E80" s="345">
        <v>-3.520838000541618</v>
      </c>
      <c r="F80" s="345">
        <v>0.7105485463712947</v>
      </c>
      <c r="G80" s="345">
        <v>6.340745072114217</v>
      </c>
      <c r="H80" s="345">
        <v>5.99109703585664</v>
      </c>
      <c r="I80" s="345">
        <v>8.642740534460154</v>
      </c>
      <c r="J80" s="345">
        <v>3.486771071532298</v>
      </c>
      <c r="K80" s="345">
        <v>3.025555899052545</v>
      </c>
      <c r="L80" s="235" t="s">
        <v>254</v>
      </c>
      <c r="M80" s="235" t="s">
        <v>254</v>
      </c>
      <c r="N80" s="235" t="s">
        <v>254</v>
      </c>
    </row>
    <row r="81" spans="1:14" ht="14.25">
      <c r="A81" s="4">
        <v>2006</v>
      </c>
      <c r="B81" s="16">
        <v>1.4659239324860636</v>
      </c>
      <c r="C81" s="13">
        <v>-0.8329276621430353</v>
      </c>
      <c r="D81" s="13">
        <v>-0.7879005663828037</v>
      </c>
      <c r="E81" s="13">
        <v>-0.8661887349376455</v>
      </c>
      <c r="F81" s="13">
        <v>-0.23277796765782455</v>
      </c>
      <c r="G81" s="13">
        <v>6.012216765262792</v>
      </c>
      <c r="H81" s="13">
        <v>6.529640622195288</v>
      </c>
      <c r="I81" s="13">
        <v>10.554804803524975</v>
      </c>
      <c r="J81" s="13">
        <v>1.1146512343860546</v>
      </c>
      <c r="K81" s="13">
        <v>3.840173445264637</v>
      </c>
      <c r="L81" s="235" t="s">
        <v>254</v>
      </c>
      <c r="M81" s="235" t="s">
        <v>254</v>
      </c>
      <c r="N81" s="235" t="s">
        <v>254</v>
      </c>
    </row>
    <row r="82" spans="1:14" ht="14.25">
      <c r="A82" s="4">
        <v>2007</v>
      </c>
      <c r="B82" s="16">
        <v>4.013740544421594</v>
      </c>
      <c r="C82" s="13">
        <v>-0.21632686049714778</v>
      </c>
      <c r="D82" s="13">
        <v>-0.9468746211024381</v>
      </c>
      <c r="E82" s="13">
        <v>-0.13074707693945342</v>
      </c>
      <c r="F82" s="13">
        <v>-5.521445626256881</v>
      </c>
      <c r="G82" s="13">
        <v>-4.7813677870701525</v>
      </c>
      <c r="H82" s="13">
        <v>6.756135733856652</v>
      </c>
      <c r="I82" s="13">
        <v>12.731729044080508</v>
      </c>
      <c r="J82" s="13">
        <v>2.536661918475476</v>
      </c>
      <c r="K82" s="13">
        <v>2.1778709563300773</v>
      </c>
      <c r="L82" s="13">
        <v>-0.15833459505074643</v>
      </c>
      <c r="M82" s="13">
        <v>1.6955610091495927</v>
      </c>
      <c r="N82" s="13">
        <v>4.704647585062084</v>
      </c>
    </row>
    <row r="83" spans="1:14" ht="14.25">
      <c r="A83" s="55">
        <v>2008</v>
      </c>
      <c r="B83" s="107">
        <v>8.069482871357309</v>
      </c>
      <c r="C83" s="23">
        <v>0.4732069398617682</v>
      </c>
      <c r="D83" s="23">
        <v>-0.1542005049131999</v>
      </c>
      <c r="E83" s="23">
        <v>-0.13732444313745754</v>
      </c>
      <c r="F83" s="23">
        <v>0.8874561004964091</v>
      </c>
      <c r="G83" s="23">
        <v>6.839654289993561</v>
      </c>
      <c r="H83" s="23">
        <v>7.340994467032729</v>
      </c>
      <c r="I83" s="23">
        <v>14.767858448678453</v>
      </c>
      <c r="J83" s="23">
        <v>5.080016774568127</v>
      </c>
      <c r="K83" s="23">
        <v>1.6416506372894695</v>
      </c>
      <c r="L83" s="23">
        <v>2.575654315031912</v>
      </c>
      <c r="M83" s="23">
        <v>-0.15827114528585184</v>
      </c>
      <c r="N83" s="23">
        <v>8.152376189069846</v>
      </c>
    </row>
    <row r="84" spans="1:14" ht="14.25" hidden="1">
      <c r="A84" s="4">
        <v>2009</v>
      </c>
      <c r="B84" s="16"/>
      <c r="C84" s="13"/>
      <c r="D84" s="13"/>
      <c r="E84" s="13"/>
      <c r="F84" s="13"/>
      <c r="G84" s="13"/>
      <c r="H84" s="13"/>
      <c r="I84" s="13"/>
      <c r="J84" s="13"/>
      <c r="K84" s="13"/>
      <c r="L84" s="6"/>
      <c r="M84" s="6"/>
      <c r="N84" s="6"/>
    </row>
    <row r="85" spans="1:14" ht="14.25" hidden="1">
      <c r="A85" s="4" t="s">
        <v>171</v>
      </c>
      <c r="B85" s="16">
        <v>-1.4002504630892076</v>
      </c>
      <c r="C85" s="13">
        <v>-1.5147259735127676</v>
      </c>
      <c r="D85" s="13">
        <v>-1.5136769895041386</v>
      </c>
      <c r="E85" s="13">
        <v>-4.0290345394642815</v>
      </c>
      <c r="F85" s="13">
        <v>0.9591518249252999</v>
      </c>
      <c r="G85" s="13">
        <v>1.5793108593083076</v>
      </c>
      <c r="H85" s="13">
        <v>7.193417347870053</v>
      </c>
      <c r="I85" s="13">
        <v>10.474147783983161</v>
      </c>
      <c r="J85" s="13">
        <v>5.598606960311855</v>
      </c>
      <c r="K85" s="13">
        <v>2.928790487823472</v>
      </c>
      <c r="L85" s="235" t="s">
        <v>254</v>
      </c>
      <c r="M85" s="235" t="s">
        <v>254</v>
      </c>
      <c r="N85" s="235" t="s">
        <v>254</v>
      </c>
    </row>
    <row r="86" spans="1:14" ht="14.25" hidden="1">
      <c r="A86" s="4" t="s">
        <v>172</v>
      </c>
      <c r="B86" s="16">
        <v>-0.28520270408868953</v>
      </c>
      <c r="C86" s="13">
        <v>-2.343977924913659</v>
      </c>
      <c r="D86" s="13">
        <v>-1.9770153374727168</v>
      </c>
      <c r="E86" s="13">
        <v>-4.2302485227023015</v>
      </c>
      <c r="F86" s="13">
        <v>-1.23880905328717</v>
      </c>
      <c r="G86" s="13">
        <v>3.392540543989412</v>
      </c>
      <c r="H86" s="13">
        <v>6.508781797469993</v>
      </c>
      <c r="I86" s="13">
        <v>9.271718057065911</v>
      </c>
      <c r="J86" s="13">
        <v>4.215613178630671</v>
      </c>
      <c r="K86" s="13">
        <v>3.1062973058827574</v>
      </c>
      <c r="L86" s="235" t="s">
        <v>254</v>
      </c>
      <c r="M86" s="235" t="s">
        <v>254</v>
      </c>
      <c r="N86" s="235" t="s">
        <v>254</v>
      </c>
    </row>
    <row r="87" spans="1:14" ht="14.25" hidden="1">
      <c r="A87" s="4" t="s">
        <v>173</v>
      </c>
      <c r="B87" s="16">
        <v>-2.116898966278839</v>
      </c>
      <c r="C87" s="13">
        <v>-2.2637751373162587</v>
      </c>
      <c r="D87" s="13">
        <v>-1.1939799561413764</v>
      </c>
      <c r="E87" s="13">
        <v>-3.250049732482291</v>
      </c>
      <c r="F87" s="13">
        <v>0.7554556668954765</v>
      </c>
      <c r="G87" s="13">
        <v>9.0150497474079</v>
      </c>
      <c r="H87" s="13">
        <v>5.308700529213084</v>
      </c>
      <c r="I87" s="13">
        <v>7.384722132210186</v>
      </c>
      <c r="J87" s="13">
        <v>2.889655142208042</v>
      </c>
      <c r="K87" s="13">
        <v>3.0541516026683886</v>
      </c>
      <c r="L87" s="235" t="s">
        <v>254</v>
      </c>
      <c r="M87" s="235" t="s">
        <v>254</v>
      </c>
      <c r="N87" s="235" t="s">
        <v>254</v>
      </c>
    </row>
    <row r="88" spans="1:14" ht="14.25" hidden="1">
      <c r="A88" s="4" t="s">
        <v>174</v>
      </c>
      <c r="B88" s="16">
        <v>-0.8905644580749481</v>
      </c>
      <c r="C88" s="13">
        <v>-1.772225213472396</v>
      </c>
      <c r="D88" s="13">
        <v>-1.8551053640119715</v>
      </c>
      <c r="E88" s="13">
        <v>-2.574019207517599</v>
      </c>
      <c r="F88" s="13">
        <v>2.366395746951573</v>
      </c>
      <c r="G88" s="13">
        <v>11.320893670079784</v>
      </c>
      <c r="H88" s="13">
        <v>4.948794856047201</v>
      </c>
      <c r="I88" s="13">
        <v>7.440374164581361</v>
      </c>
      <c r="J88" s="13">
        <v>1.243209004978624</v>
      </c>
      <c r="K88" s="13">
        <v>3.012984199835562</v>
      </c>
      <c r="L88" s="235" t="s">
        <v>254</v>
      </c>
      <c r="M88" s="235" t="s">
        <v>254</v>
      </c>
      <c r="N88" s="235" t="s">
        <v>254</v>
      </c>
    </row>
    <row r="89" spans="1:14" ht="14.25" hidden="1">
      <c r="A89" s="4" t="s">
        <v>175</v>
      </c>
      <c r="B89" s="16">
        <v>-0.047003557423280995</v>
      </c>
      <c r="C89" s="13">
        <v>-1.4914103126770755</v>
      </c>
      <c r="D89" s="13">
        <v>-1.3732841736737385</v>
      </c>
      <c r="E89" s="13">
        <v>-1.9281571149599064</v>
      </c>
      <c r="F89" s="13">
        <v>3.664263999904056</v>
      </c>
      <c r="G89" s="13">
        <v>14.595509259520227</v>
      </c>
      <c r="H89" s="13">
        <v>6.069386376942006</v>
      </c>
      <c r="I89" s="13">
        <v>9.952627216462995</v>
      </c>
      <c r="J89" s="13">
        <v>0.07984565140839095</v>
      </c>
      <c r="K89" s="13">
        <v>4.064696864450369</v>
      </c>
      <c r="L89" s="235" t="s">
        <v>254</v>
      </c>
      <c r="M89" s="235" t="s">
        <v>254</v>
      </c>
      <c r="N89" s="235" t="s">
        <v>254</v>
      </c>
    </row>
    <row r="90" spans="1:14" ht="14.25" hidden="1">
      <c r="A90" s="4" t="s">
        <v>176</v>
      </c>
      <c r="B90" s="16">
        <v>1.196881929798522</v>
      </c>
      <c r="C90" s="13">
        <v>-0.817477994339967</v>
      </c>
      <c r="D90" s="13">
        <v>-0.988360987859096</v>
      </c>
      <c r="E90" s="13">
        <v>-1.158226670315481</v>
      </c>
      <c r="F90" s="13">
        <v>2.3568090882918917</v>
      </c>
      <c r="G90" s="13">
        <v>10.96042354210934</v>
      </c>
      <c r="H90" s="13">
        <v>6.147325583988561</v>
      </c>
      <c r="I90" s="13">
        <v>10.060775500501245</v>
      </c>
      <c r="J90" s="13">
        <v>0.6731512024532597</v>
      </c>
      <c r="K90" s="13">
        <v>3.6731920917884935</v>
      </c>
      <c r="L90" s="235" t="s">
        <v>254</v>
      </c>
      <c r="M90" s="235" t="s">
        <v>254</v>
      </c>
      <c r="N90" s="235" t="s">
        <v>254</v>
      </c>
    </row>
    <row r="91" spans="1:14" ht="14.25" hidden="1">
      <c r="A91" s="4" t="s">
        <v>177</v>
      </c>
      <c r="B91" s="16">
        <v>1.906177947094065</v>
      </c>
      <c r="C91" s="13">
        <v>-0.4263912815648041</v>
      </c>
      <c r="D91" s="13">
        <v>-0.300534537481487</v>
      </c>
      <c r="E91" s="13">
        <v>-0.4092161280867259</v>
      </c>
      <c r="F91" s="13">
        <v>-0.4706420638700166</v>
      </c>
      <c r="G91" s="13">
        <v>4.492297870593774</v>
      </c>
      <c r="H91" s="13">
        <v>6.4050451320098745</v>
      </c>
      <c r="I91" s="13">
        <v>10.170332964848873</v>
      </c>
      <c r="J91" s="13">
        <v>1.3763230103864241</v>
      </c>
      <c r="K91" s="13">
        <v>3.7897136022207243</v>
      </c>
      <c r="L91" s="235" t="s">
        <v>254</v>
      </c>
      <c r="M91" s="235" t="s">
        <v>254</v>
      </c>
      <c r="N91" s="235" t="s">
        <v>254</v>
      </c>
    </row>
    <row r="92" spans="1:14" ht="14.25" hidden="1">
      <c r="A92" s="4" t="s">
        <v>178</v>
      </c>
      <c r="B92" s="16">
        <v>2.8044000945769483</v>
      </c>
      <c r="C92" s="13">
        <v>-0.5972885258505869</v>
      </c>
      <c r="D92" s="13">
        <v>-0.4894225665168932</v>
      </c>
      <c r="E92" s="13">
        <v>0.03084497361153164</v>
      </c>
      <c r="F92" s="13">
        <v>-6.481542894957229</v>
      </c>
      <c r="G92" s="13">
        <v>-6.243578277257583</v>
      </c>
      <c r="H92" s="13">
        <v>7.497693288784575</v>
      </c>
      <c r="I92" s="13">
        <v>12.035483532286785</v>
      </c>
      <c r="J92" s="13">
        <v>2.3292850732961434</v>
      </c>
      <c r="K92" s="13">
        <v>3.8330912225989615</v>
      </c>
      <c r="L92" s="235" t="s">
        <v>254</v>
      </c>
      <c r="M92" s="235" t="s">
        <v>254</v>
      </c>
      <c r="N92" s="235" t="s">
        <v>254</v>
      </c>
    </row>
    <row r="93" spans="1:14" ht="14.25" hidden="1">
      <c r="A93" s="4" t="s">
        <v>179</v>
      </c>
      <c r="B93" s="16">
        <v>3.204051122506371</v>
      </c>
      <c r="C93" s="13">
        <v>-0.23232993105686717</v>
      </c>
      <c r="D93" s="13">
        <v>-0.6805032421476179</v>
      </c>
      <c r="E93" s="13">
        <v>0.15877561254505204</v>
      </c>
      <c r="F93" s="13">
        <v>-7.289559546275224</v>
      </c>
      <c r="G93" s="13">
        <v>-7.761684110951023</v>
      </c>
      <c r="H93" s="13">
        <v>6.845485298336328</v>
      </c>
      <c r="I93" s="13">
        <v>12.373681698398888</v>
      </c>
      <c r="J93" s="13">
        <v>2.894372868231836</v>
      </c>
      <c r="K93" s="13">
        <v>1.9482093489899721</v>
      </c>
      <c r="L93" s="13">
        <v>-0.15833459505074643</v>
      </c>
      <c r="M93" s="13">
        <v>2.845636243120879</v>
      </c>
      <c r="N93" s="13">
        <v>5.96583797618698</v>
      </c>
    </row>
    <row r="94" spans="1:14" ht="14.25" hidden="1">
      <c r="A94" s="4" t="s">
        <v>180</v>
      </c>
      <c r="B94" s="16">
        <v>2.599811555544761</v>
      </c>
      <c r="C94" s="13">
        <v>-0.20054647316814567</v>
      </c>
      <c r="D94" s="13">
        <v>-0.6864706034882033</v>
      </c>
      <c r="E94" s="13">
        <v>0.2594180122241075</v>
      </c>
      <c r="F94" s="13">
        <v>-7.22270243300504</v>
      </c>
      <c r="G94" s="13">
        <v>-7.918947003856914</v>
      </c>
      <c r="H94" s="13">
        <v>6.61330230806054</v>
      </c>
      <c r="I94" s="13">
        <v>12.566071794048009</v>
      </c>
      <c r="J94" s="13">
        <v>2.5349248514133222</v>
      </c>
      <c r="K94" s="13">
        <v>1.8068801178360019</v>
      </c>
      <c r="L94" s="13">
        <v>-0.15833459505074643</v>
      </c>
      <c r="M94" s="13">
        <v>2.845636243120879</v>
      </c>
      <c r="N94" s="13">
        <v>5.24544459920386</v>
      </c>
    </row>
    <row r="95" spans="1:14" ht="14.25" hidden="1">
      <c r="A95" s="4" t="s">
        <v>181</v>
      </c>
      <c r="B95" s="16">
        <v>2.8744040974598306</v>
      </c>
      <c r="C95" s="13">
        <v>-0.2383140330657625</v>
      </c>
      <c r="D95" s="13">
        <v>-1.0170415247608464</v>
      </c>
      <c r="E95" s="13">
        <v>-0.34730092618937175</v>
      </c>
      <c r="F95" s="13">
        <v>-6.952703478342637</v>
      </c>
      <c r="G95" s="13">
        <v>-8.041087078167692</v>
      </c>
      <c r="H95" s="13">
        <v>6.997984276007088</v>
      </c>
      <c r="I95" s="13">
        <v>14.07722140815232</v>
      </c>
      <c r="J95" s="13">
        <v>2.1953391312882693</v>
      </c>
      <c r="K95" s="13">
        <v>1.529905021051486</v>
      </c>
      <c r="L95" s="13">
        <v>-0.15833459505074643</v>
      </c>
      <c r="M95" s="13">
        <v>2.845636243120879</v>
      </c>
      <c r="N95" s="13">
        <v>5.048972778158752</v>
      </c>
    </row>
    <row r="96" spans="1:14" ht="14.25" hidden="1">
      <c r="A96" s="4" t="s">
        <v>29</v>
      </c>
      <c r="B96" s="16">
        <v>7.371048920025174</v>
      </c>
      <c r="C96" s="13">
        <v>-0.19427416785823937</v>
      </c>
      <c r="D96" s="13">
        <v>-1.4034831140130848</v>
      </c>
      <c r="E96" s="13">
        <v>-0.5938810063376015</v>
      </c>
      <c r="F96" s="13">
        <v>-0.6208170474046236</v>
      </c>
      <c r="G96" s="13">
        <v>4.491545257821741</v>
      </c>
      <c r="H96" s="13">
        <v>6.565828838700824</v>
      </c>
      <c r="I96" s="13">
        <v>11.909941275722806</v>
      </c>
      <c r="J96" s="13">
        <v>2.5220108229684777</v>
      </c>
      <c r="K96" s="13">
        <v>3.4264893374428502</v>
      </c>
      <c r="L96" s="13">
        <v>-0.15833459505074643</v>
      </c>
      <c r="M96" s="13">
        <v>-1.7546646927642655</v>
      </c>
      <c r="N96" s="13">
        <v>2.558334986698744</v>
      </c>
    </row>
    <row r="97" spans="1:14" ht="14.25">
      <c r="A97" s="4" t="s">
        <v>30</v>
      </c>
      <c r="B97" s="16">
        <v>8.672478555326293</v>
      </c>
      <c r="C97" s="13">
        <v>0.18794053322184823</v>
      </c>
      <c r="D97" s="13">
        <v>-0.32298510334531727</v>
      </c>
      <c r="E97" s="13">
        <v>-0.508522733998125</v>
      </c>
      <c r="F97" s="13">
        <v>3.6259545766425467</v>
      </c>
      <c r="G97" s="13">
        <v>11.862646902687885</v>
      </c>
      <c r="H97" s="13">
        <v>5.7757440262433875</v>
      </c>
      <c r="I97" s="13">
        <v>10.757494918769131</v>
      </c>
      <c r="J97" s="13">
        <v>3.9034041418410843</v>
      </c>
      <c r="K97" s="13">
        <v>2.1925076796984464</v>
      </c>
      <c r="L97" s="13">
        <v>2.575654315031912</v>
      </c>
      <c r="M97" s="13">
        <v>-0.15827114528585184</v>
      </c>
      <c r="N97" s="13">
        <v>2.816633850934508</v>
      </c>
    </row>
    <row r="98" spans="1:14" ht="14.25">
      <c r="A98" s="4" t="s">
        <v>31</v>
      </c>
      <c r="B98" s="16">
        <v>10.221655607204468</v>
      </c>
      <c r="C98" s="13">
        <v>0.4877888322606623</v>
      </c>
      <c r="D98" s="13">
        <v>-0.4065169252981396</v>
      </c>
      <c r="E98" s="13">
        <v>-0.22862907593063161</v>
      </c>
      <c r="F98" s="13">
        <v>3.3178176083263082</v>
      </c>
      <c r="G98" s="13">
        <v>10.591598529626054</v>
      </c>
      <c r="H98" s="13">
        <v>5.978792867098662</v>
      </c>
      <c r="I98" s="13">
        <v>11.308483797998344</v>
      </c>
      <c r="J98" s="13">
        <v>3.9460600617029704</v>
      </c>
      <c r="K98" s="13">
        <v>1.9143517303428201</v>
      </c>
      <c r="L98" s="13">
        <v>2.575654315031912</v>
      </c>
      <c r="M98" s="13">
        <v>-0.15827114528585184</v>
      </c>
      <c r="N98" s="13">
        <v>4.490136879023264</v>
      </c>
    </row>
    <row r="99" spans="1:14" ht="14.25">
      <c r="A99" s="4" t="s">
        <v>32</v>
      </c>
      <c r="B99" s="16">
        <v>9.663268461696163</v>
      </c>
      <c r="C99" s="13">
        <v>0.7402875418639923</v>
      </c>
      <c r="D99" s="13">
        <v>0.0969841285612129</v>
      </c>
      <c r="E99" s="13">
        <v>0.45679669183592847</v>
      </c>
      <c r="F99" s="13">
        <v>3.2956934470947394</v>
      </c>
      <c r="G99" s="13">
        <v>11.338651418331096</v>
      </c>
      <c r="H99" s="13">
        <v>7.628058670216561</v>
      </c>
      <c r="I99" s="13">
        <v>14.905748812526474</v>
      </c>
      <c r="J99" s="13">
        <v>5.417015409926374</v>
      </c>
      <c r="K99" s="13">
        <v>2.1834298042423135</v>
      </c>
      <c r="L99" s="13">
        <v>2.575654315031912</v>
      </c>
      <c r="M99" s="13">
        <v>-0.15827114528585184</v>
      </c>
      <c r="N99" s="13">
        <v>7.8513988089335</v>
      </c>
    </row>
    <row r="100" spans="1:14" ht="14.25">
      <c r="A100" s="4" t="s">
        <v>33</v>
      </c>
      <c r="B100" s="16">
        <v>3.7079642046484906</v>
      </c>
      <c r="C100" s="13">
        <v>0.4764841781930329</v>
      </c>
      <c r="D100" s="13">
        <v>0.015715880429444457</v>
      </c>
      <c r="E100" s="13">
        <v>-0.2689426544570021</v>
      </c>
      <c r="F100" s="13">
        <v>-6.6896412300779575</v>
      </c>
      <c r="G100" s="13">
        <v>-6.551551098131483</v>
      </c>
      <c r="H100" s="13">
        <v>9.983480796089623</v>
      </c>
      <c r="I100" s="13">
        <v>22.09970626541987</v>
      </c>
      <c r="J100" s="13">
        <v>7.05358748480208</v>
      </c>
      <c r="K100" s="13">
        <v>0.2763133348742978</v>
      </c>
      <c r="L100" s="13">
        <v>2.575654315031912</v>
      </c>
      <c r="M100" s="13">
        <v>-0.15827114528585184</v>
      </c>
      <c r="N100" s="13">
        <v>17.45133521738811</v>
      </c>
    </row>
    <row r="101" spans="1:14" ht="14.25">
      <c r="A101" s="4" t="s">
        <v>34</v>
      </c>
      <c r="B101" s="16">
        <v>0.7137437640060966</v>
      </c>
      <c r="C101" s="13">
        <v>-0.571233132974541</v>
      </c>
      <c r="D101" s="13">
        <v>-1.8250011411297464</v>
      </c>
      <c r="E101" s="13">
        <v>-0.8468820277984245</v>
      </c>
      <c r="F101" s="13">
        <v>-15.689150392041535</v>
      </c>
      <c r="G101" s="13">
        <v>-21.55410012940358</v>
      </c>
      <c r="H101" s="13">
        <v>8.411274739574125</v>
      </c>
      <c r="I101" s="13">
        <v>17.686598544251794</v>
      </c>
      <c r="J101" s="13">
        <v>6.228659651340327</v>
      </c>
      <c r="K101" s="13">
        <v>0.47489891627493347</v>
      </c>
      <c r="L101" s="13">
        <v>6.67492379071723</v>
      </c>
      <c r="M101" s="13">
        <v>0.8965421484359553</v>
      </c>
      <c r="N101" s="13">
        <v>6.2720526761163455</v>
      </c>
    </row>
    <row r="102" spans="1:14" ht="14.25">
      <c r="A102" s="4" t="s">
        <v>35</v>
      </c>
      <c r="B102" s="16">
        <v>-3.547545940136729</v>
      </c>
      <c r="C102" s="13">
        <v>-1.4602881649187083</v>
      </c>
      <c r="D102" s="13">
        <v>-1.8494071624021824</v>
      </c>
      <c r="E102" s="13">
        <v>-1.9683466521801165</v>
      </c>
      <c r="F102" s="13">
        <v>-15.99651223523525</v>
      </c>
      <c r="G102" s="13">
        <v>-20.634189084224033</v>
      </c>
      <c r="H102" s="13">
        <v>8.052160558515624</v>
      </c>
      <c r="I102" s="13">
        <v>16.34880471103131</v>
      </c>
      <c r="J102" s="13">
        <v>6.32099114044118</v>
      </c>
      <c r="K102" s="13">
        <v>0.8161280346311012</v>
      </c>
      <c r="L102" s="13">
        <v>6.67492379071723</v>
      </c>
      <c r="M102" s="13">
        <v>0.8965421484359553</v>
      </c>
      <c r="N102" s="13">
        <v>4.45170997462543</v>
      </c>
    </row>
    <row r="103" spans="1:14" ht="14.25">
      <c r="A103" s="55" t="s">
        <v>36</v>
      </c>
      <c r="B103" s="107">
        <v>-5.8246693259823985</v>
      </c>
      <c r="C103" s="23">
        <v>-2.18688894350538</v>
      </c>
      <c r="D103" s="23">
        <v>-2.927128755737897</v>
      </c>
      <c r="E103" s="23">
        <v>-3.551534276904917</v>
      </c>
      <c r="F103" s="23">
        <v>-14.365092640308967</v>
      </c>
      <c r="G103" s="23">
        <v>-17.648493227819145</v>
      </c>
      <c r="H103" s="23">
        <v>7.009217270670504</v>
      </c>
      <c r="I103" s="23">
        <v>14.4429802679765</v>
      </c>
      <c r="J103" s="23">
        <v>4.769397487749937</v>
      </c>
      <c r="K103" s="23">
        <v>0.8047312695236949</v>
      </c>
      <c r="L103" s="23">
        <v>6.674848526947741</v>
      </c>
      <c r="M103" s="23">
        <v>0.8964384656625933</v>
      </c>
      <c r="N103" s="23">
        <v>1.497815309181045</v>
      </c>
    </row>
    <row r="104" spans="1:14" ht="14.25" hidden="1">
      <c r="A104" s="4" t="s">
        <v>37</v>
      </c>
      <c r="B104" s="16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4.25" hidden="1">
      <c r="A105" s="4" t="s">
        <v>38</v>
      </c>
      <c r="B105" s="16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4.25" hidden="1">
      <c r="A106" s="4" t="s">
        <v>39</v>
      </c>
      <c r="B106" s="16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ht="14.25" hidden="1">
      <c r="A107" s="4" t="s">
        <v>40</v>
      </c>
      <c r="B107" s="16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4.25" hidden="1">
      <c r="A108" s="4" t="s">
        <v>41</v>
      </c>
      <c r="B108" s="16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4.25" hidden="1">
      <c r="A109" s="4" t="s">
        <v>351</v>
      </c>
      <c r="B109" s="16">
        <v>10.189096287354715</v>
      </c>
      <c r="C109" s="13">
        <v>0.7550690089053376</v>
      </c>
      <c r="D109" s="13">
        <v>0.3218779969045329</v>
      </c>
      <c r="E109" s="13">
        <v>0.7092641444230026</v>
      </c>
      <c r="F109" s="13">
        <v>3.514838826435067</v>
      </c>
      <c r="G109" s="13">
        <v>11.884826639367205</v>
      </c>
      <c r="H109" s="13">
        <v>7.363927071926597</v>
      </c>
      <c r="I109" s="13">
        <v>14.554508732105845</v>
      </c>
      <c r="J109" s="13">
        <v>4.704634229256911</v>
      </c>
      <c r="K109" s="13">
        <v>2.2417715839134758</v>
      </c>
      <c r="L109" s="13">
        <v>2.575654315031912</v>
      </c>
      <c r="M109" s="13">
        <v>-0.15827114528585184</v>
      </c>
      <c r="N109" s="13">
        <v>6.143611905720306</v>
      </c>
    </row>
    <row r="110" spans="1:14" ht="14.25" hidden="1">
      <c r="A110" s="4" t="s">
        <v>352</v>
      </c>
      <c r="B110" s="16">
        <v>8.155055783873436</v>
      </c>
      <c r="C110" s="13">
        <v>0.6520322560544969</v>
      </c>
      <c r="D110" s="13">
        <v>-0.4425653904044822</v>
      </c>
      <c r="E110" s="13">
        <v>0.32141267974810717</v>
      </c>
      <c r="F110" s="13">
        <v>1.9840303947023017</v>
      </c>
      <c r="G110" s="13">
        <v>8.89740823751022</v>
      </c>
      <c r="H110" s="13">
        <v>9.341857897696343</v>
      </c>
      <c r="I110" s="13">
        <v>18.609929654580924</v>
      </c>
      <c r="J110" s="13">
        <v>7.354929055501131</v>
      </c>
      <c r="K110" s="13">
        <v>2.2287698964837688</v>
      </c>
      <c r="L110" s="13">
        <v>2.575654315031912</v>
      </c>
      <c r="M110" s="13">
        <v>-0.15827114528585184</v>
      </c>
      <c r="N110" s="13">
        <v>12.15724797209785</v>
      </c>
    </row>
    <row r="111" spans="1:14" ht="14.25" hidden="1">
      <c r="A111" s="4" t="s">
        <v>353</v>
      </c>
      <c r="B111" s="16">
        <v>5.16825946057719</v>
      </c>
      <c r="C111" s="13">
        <v>0.6012304879461823</v>
      </c>
      <c r="D111" s="13">
        <v>0.30938505080908385</v>
      </c>
      <c r="E111" s="13">
        <v>0.018646102270892584</v>
      </c>
      <c r="F111" s="13">
        <v>-1.137641743923325</v>
      </c>
      <c r="G111" s="13">
        <v>4.197632210617456</v>
      </c>
      <c r="H111" s="13">
        <v>9.939524437295717</v>
      </c>
      <c r="I111" s="13">
        <v>20.672751357605804</v>
      </c>
      <c r="J111" s="13">
        <v>7.221729730288544</v>
      </c>
      <c r="K111" s="13">
        <v>1.6039170675198733</v>
      </c>
      <c r="L111" s="13">
        <v>2.575654315031912</v>
      </c>
      <c r="M111" s="13">
        <v>-0.15827114528585184</v>
      </c>
      <c r="N111" s="13">
        <v>15.125332510113125</v>
      </c>
    </row>
    <row r="112" spans="1:14" ht="14.25" hidden="1">
      <c r="A112" s="4" t="s">
        <v>354</v>
      </c>
      <c r="B112" s="16">
        <v>3.4836453509636414</v>
      </c>
      <c r="C112" s="13">
        <v>0.47762999719999755</v>
      </c>
      <c r="D112" s="13">
        <v>-0.053081731235423035</v>
      </c>
      <c r="E112" s="13">
        <v>-0.19297828301661468</v>
      </c>
      <c r="F112" s="13">
        <v>-6.792643136884337</v>
      </c>
      <c r="G112" s="13">
        <v>-6.794460836864275</v>
      </c>
      <c r="H112" s="13">
        <v>10.17925852094254</v>
      </c>
      <c r="I112" s="13">
        <v>23.112062566496476</v>
      </c>
      <c r="J112" s="13">
        <v>7.037092721946465</v>
      </c>
      <c r="K112" s="13">
        <v>-0.0790392961352353</v>
      </c>
      <c r="L112" s="13">
        <v>2.575654315031912</v>
      </c>
      <c r="M112" s="13">
        <v>-0.15827114528585184</v>
      </c>
      <c r="N112" s="13">
        <v>18.064937664503745</v>
      </c>
    </row>
    <row r="113" spans="1:14" ht="14.25" hidden="1">
      <c r="A113" s="4" t="s">
        <v>355</v>
      </c>
      <c r="B113" s="16">
        <v>2.5010600324127665</v>
      </c>
      <c r="C113" s="13">
        <v>0.3506388025427327</v>
      </c>
      <c r="D113" s="13">
        <v>-0.20915567828532744</v>
      </c>
      <c r="E113" s="13">
        <v>-0.6324957826252842</v>
      </c>
      <c r="F113" s="13">
        <v>-12.138638809426212</v>
      </c>
      <c r="G113" s="13">
        <v>-16.703017779638884</v>
      </c>
      <c r="H113" s="13">
        <v>9.832068597752368</v>
      </c>
      <c r="I113" s="13">
        <v>22.514304872157325</v>
      </c>
      <c r="J113" s="13">
        <v>6.90194000217123</v>
      </c>
      <c r="K113" s="13">
        <v>-0.6959377667617446</v>
      </c>
      <c r="L113" s="13">
        <v>2.575654315031912</v>
      </c>
      <c r="M113" s="13">
        <v>-0.15827114528585184</v>
      </c>
      <c r="N113" s="13">
        <v>19.163735477547462</v>
      </c>
    </row>
    <row r="114" spans="1:16" ht="14.25" hidden="1">
      <c r="A114" s="4" t="s">
        <v>356</v>
      </c>
      <c r="B114" s="16">
        <v>1.4357271731932428</v>
      </c>
      <c r="C114" s="13">
        <v>-0.08384384661484034</v>
      </c>
      <c r="D114" s="13">
        <v>-1.5831533341573873</v>
      </c>
      <c r="E114" s="13">
        <v>-0.6143581148908623</v>
      </c>
      <c r="F114" s="13">
        <v>-14.738500561724763</v>
      </c>
      <c r="G114" s="13">
        <v>-21.347972683751493</v>
      </c>
      <c r="H114" s="13">
        <v>9.125393903904964</v>
      </c>
      <c r="I114" s="13">
        <v>20.168642612779237</v>
      </c>
      <c r="J114" s="13">
        <v>6.291976497898048</v>
      </c>
      <c r="K114" s="13">
        <v>-0.07280114838550844</v>
      </c>
      <c r="L114" s="13">
        <v>6.67492379071723</v>
      </c>
      <c r="M114" s="13">
        <v>0.8965421484359553</v>
      </c>
      <c r="N114" s="13">
        <v>6.737625935683539</v>
      </c>
      <c r="P114" s="45"/>
    </row>
    <row r="115" spans="1:14" ht="14.25" hidden="1">
      <c r="A115" s="4" t="s">
        <v>451</v>
      </c>
      <c r="B115" s="16">
        <v>0.9534863246855423</v>
      </c>
      <c r="C115" s="13">
        <v>-0.5028677402297603</v>
      </c>
      <c r="D115" s="13">
        <v>-1.937905882684234</v>
      </c>
      <c r="E115" s="13">
        <v>-0.7196659728687962</v>
      </c>
      <c r="F115" s="13">
        <v>-15.204832861358227</v>
      </c>
      <c r="G115" s="13">
        <v>-21.267294088463345</v>
      </c>
      <c r="H115" s="13">
        <v>8.237636348405601</v>
      </c>
      <c r="I115" s="346">
        <v>16.801972681948342</v>
      </c>
      <c r="J115" s="346">
        <v>6.107935462575881</v>
      </c>
      <c r="K115" s="346">
        <v>0.7936373138321784</v>
      </c>
      <c r="L115" s="254">
        <v>6.67492379071723</v>
      </c>
      <c r="M115" s="254">
        <v>0.8965421484359553</v>
      </c>
      <c r="N115" s="254">
        <v>6.716425921403555</v>
      </c>
    </row>
    <row r="116" spans="1:14" ht="14.25">
      <c r="A116" s="4" t="s">
        <v>452</v>
      </c>
      <c r="B116" s="13">
        <v>-0.2415608832874483</v>
      </c>
      <c r="C116" s="18">
        <v>-1.1269087379118758</v>
      </c>
      <c r="D116" s="18">
        <v>-1.953944206547618</v>
      </c>
      <c r="E116" s="18">
        <v>-1.206621995635615</v>
      </c>
      <c r="F116" s="18">
        <v>-17.124117753041617</v>
      </c>
      <c r="G116" s="18">
        <v>-22.0433652770639</v>
      </c>
      <c r="H116" s="18">
        <v>7.880998659208089</v>
      </c>
      <c r="I116" s="254">
        <v>16.089180338027802</v>
      </c>
      <c r="J116" s="254">
        <v>6.286066993547053</v>
      </c>
      <c r="K116" s="254">
        <v>0.7038605833781304</v>
      </c>
      <c r="L116" s="254">
        <v>6.67492379071723</v>
      </c>
      <c r="M116" s="254">
        <v>0.8965421484359553</v>
      </c>
      <c r="N116" s="254">
        <v>5.362106171261942</v>
      </c>
    </row>
    <row r="117" spans="1:14" s="118" customFormat="1" ht="14.25">
      <c r="A117" s="4" t="s">
        <v>13</v>
      </c>
      <c r="B117" s="13">
        <v>-2.535524992169229</v>
      </c>
      <c r="C117" s="13">
        <v>-1.3060410255073833</v>
      </c>
      <c r="D117" s="13">
        <v>-1.9985470623736177</v>
      </c>
      <c r="E117" s="13">
        <v>-1.3096938069073616</v>
      </c>
      <c r="F117" s="13">
        <v>-16.206225480452545</v>
      </c>
      <c r="G117" s="13">
        <v>-21.011924257860287</v>
      </c>
      <c r="H117" s="13">
        <v>7.861136527267604</v>
      </c>
      <c r="I117" s="346">
        <v>15.700714006907162</v>
      </c>
      <c r="J117" s="346">
        <v>6.378367176144991</v>
      </c>
      <c r="K117" s="346">
        <v>0.7673381723653847</v>
      </c>
      <c r="L117" s="346">
        <v>6.67492379071723</v>
      </c>
      <c r="M117" s="346">
        <v>0.8965421484359553</v>
      </c>
      <c r="N117" s="346">
        <v>5.134714245400062</v>
      </c>
    </row>
    <row r="118" spans="1:14" ht="14.25">
      <c r="A118" s="4" t="s">
        <v>14</v>
      </c>
      <c r="B118" s="18">
        <v>-3.276812210033583</v>
      </c>
      <c r="C118" s="18">
        <v>-1.4195805328131712</v>
      </c>
      <c r="D118" s="18">
        <v>-1.8508829100398003</v>
      </c>
      <c r="E118" s="18">
        <v>-1.90995287432321</v>
      </c>
      <c r="F118" s="18">
        <v>-16.44896660857816</v>
      </c>
      <c r="G118" s="18">
        <v>-21.447624332306518</v>
      </c>
      <c r="H118" s="18">
        <v>7.898260300262521</v>
      </c>
      <c r="I118" s="254">
        <v>15.879928443155961</v>
      </c>
      <c r="J118" s="254">
        <v>6.402999345935783</v>
      </c>
      <c r="K118" s="254">
        <v>0.8646917083377446</v>
      </c>
      <c r="L118" s="254">
        <v>6.67492379071723</v>
      </c>
      <c r="M118" s="254">
        <v>0.8965421484359553</v>
      </c>
      <c r="N118" s="254">
        <v>4.20499678902182</v>
      </c>
    </row>
    <row r="119" spans="1:14" ht="14.25">
      <c r="A119" s="4" t="s">
        <v>15</v>
      </c>
      <c r="B119" s="18">
        <v>-4.809386525783566</v>
      </c>
      <c r="C119" s="18">
        <v>-1.6551346133008167</v>
      </c>
      <c r="D119" s="18">
        <v>-1.698791514793129</v>
      </c>
      <c r="E119" s="18">
        <v>-2.685393275309778</v>
      </c>
      <c r="F119" s="18">
        <v>-15.33434461667504</v>
      </c>
      <c r="G119" s="18">
        <v>-19.47837567104949</v>
      </c>
      <c r="H119" s="18">
        <v>8.395315737463392</v>
      </c>
      <c r="I119" s="254">
        <v>17.46577168303081</v>
      </c>
      <c r="J119" s="254">
        <v>6.18160689924278</v>
      </c>
      <c r="K119" s="254">
        <v>0.8163542231901744</v>
      </c>
      <c r="L119" s="254">
        <v>6.67492379071723</v>
      </c>
      <c r="M119" s="254">
        <v>0.8965421484359553</v>
      </c>
      <c r="N119" s="254">
        <v>4.015418889454409</v>
      </c>
    </row>
    <row r="120" spans="1:14" ht="14.25">
      <c r="A120" s="4" t="s">
        <v>16</v>
      </c>
      <c r="B120" s="18">
        <v>-5.594819881986595</v>
      </c>
      <c r="C120" s="18">
        <v>-2.116610205452673</v>
      </c>
      <c r="D120" s="18">
        <v>-3.0858834417888374</v>
      </c>
      <c r="E120" s="18">
        <v>-3.2156803736434796</v>
      </c>
      <c r="F120" s="18">
        <v>-15.337025639072635</v>
      </c>
      <c r="G120" s="18">
        <v>-19.20462171675861</v>
      </c>
      <c r="H120" s="18">
        <v>8.421542701836856</v>
      </c>
      <c r="I120" s="254">
        <v>17.65301915929672</v>
      </c>
      <c r="J120" s="254">
        <v>5.915755131730833</v>
      </c>
      <c r="K120" s="254">
        <v>0.8711774198274043</v>
      </c>
      <c r="L120" s="254">
        <v>6.67492379071723</v>
      </c>
      <c r="M120" s="254">
        <v>0.8965421484359553</v>
      </c>
      <c r="N120" s="254">
        <v>3.75215321148319</v>
      </c>
    </row>
    <row r="121" spans="1:14" ht="14.25">
      <c r="A121" s="4" t="s">
        <v>454</v>
      </c>
      <c r="B121" s="18">
        <v>-6.158964460121368</v>
      </c>
      <c r="C121" s="18">
        <v>-2.184905690069712</v>
      </c>
      <c r="D121" s="18">
        <v>-2.971618194380085</v>
      </c>
      <c r="E121" s="18">
        <v>-3.655183849800366</v>
      </c>
      <c r="F121" s="18">
        <v>-14.397992520222985</v>
      </c>
      <c r="G121" s="18">
        <v>-17.753010000875307</v>
      </c>
      <c r="H121" s="18">
        <v>7.23075022911992</v>
      </c>
      <c r="I121" s="254">
        <v>14.576682656896892</v>
      </c>
      <c r="J121" s="254">
        <v>5.561042710132739</v>
      </c>
      <c r="K121" s="254">
        <v>0.7884711981679402</v>
      </c>
      <c r="L121" s="254">
        <v>6.67492379071723</v>
      </c>
      <c r="M121" s="254">
        <v>0.8965421484359553</v>
      </c>
      <c r="N121" s="254">
        <v>2.881936120183056</v>
      </c>
    </row>
    <row r="122" spans="1:14" ht="14.25">
      <c r="A122" s="4" t="s">
        <v>691</v>
      </c>
      <c r="B122" s="18">
        <v>-5.72164505103828</v>
      </c>
      <c r="C122" s="18">
        <v>-2.259359829167238</v>
      </c>
      <c r="D122" s="18">
        <v>-2.7238846310447684</v>
      </c>
      <c r="E122" s="18">
        <v>-3.783738607270905</v>
      </c>
      <c r="F122" s="18">
        <v>-13.360259761631283</v>
      </c>
      <c r="G122" s="18">
        <v>-15.919287599553826</v>
      </c>
      <c r="H122" s="18">
        <v>5.426599110982266</v>
      </c>
      <c r="I122" s="254">
        <v>11.099238987735887</v>
      </c>
      <c r="J122" s="254">
        <v>2.831394621386238</v>
      </c>
      <c r="K122" s="254">
        <v>0.7545451905757403</v>
      </c>
      <c r="L122" s="254">
        <v>6.67492379071723</v>
      </c>
      <c r="M122" s="254">
        <v>0.8965421484359553</v>
      </c>
      <c r="N122" s="254">
        <v>-2.344868863002816</v>
      </c>
    </row>
    <row r="123" spans="1:14" ht="14.25">
      <c r="A123" s="4" t="s">
        <v>456</v>
      </c>
      <c r="B123" s="18">
        <v>-6.358699184066111</v>
      </c>
      <c r="C123" s="18">
        <v>-2.1861500359029264</v>
      </c>
      <c r="D123" s="18">
        <v>-2.700656800507261</v>
      </c>
      <c r="E123" s="18">
        <v>-3.908252894376261</v>
      </c>
      <c r="F123" s="18">
        <v>-11.243116636493241</v>
      </c>
      <c r="G123" s="18">
        <v>-13.41469052765676</v>
      </c>
      <c r="H123" s="18">
        <v>4.739155385446</v>
      </c>
      <c r="I123" s="254">
        <v>9.414738720861067</v>
      </c>
      <c r="J123" s="254">
        <v>2.707862741562977</v>
      </c>
      <c r="K123" s="254">
        <v>0.6615983067388669</v>
      </c>
      <c r="L123" s="254">
        <v>6.67492379071723</v>
      </c>
      <c r="M123" s="254">
        <v>0.8965421484359553</v>
      </c>
      <c r="N123" s="254">
        <v>-4.618099001193514</v>
      </c>
    </row>
    <row r="124" spans="1:14" ht="14.25">
      <c r="A124" s="4" t="s">
        <v>457</v>
      </c>
      <c r="B124" s="18">
        <v>-5.623077966733604</v>
      </c>
      <c r="C124" s="18">
        <v>-2.177938926220577</v>
      </c>
      <c r="D124" s="18">
        <v>-2.036560046242556</v>
      </c>
      <c r="E124" s="18">
        <v>-3.9224150806975047</v>
      </c>
      <c r="F124" s="18">
        <v>-5.939716450022146</v>
      </c>
      <c r="G124" s="18">
        <v>-2.9523916215421906</v>
      </c>
      <c r="H124" s="18">
        <v>3.9987237799096818</v>
      </c>
      <c r="I124" s="254">
        <v>6.92983351776158</v>
      </c>
      <c r="J124" s="254">
        <v>2.590895955376652</v>
      </c>
      <c r="K124" s="254">
        <v>1.5131203945127254</v>
      </c>
      <c r="L124" s="535" t="s">
        <v>254</v>
      </c>
      <c r="M124" s="535" t="s">
        <v>254</v>
      </c>
      <c r="N124" s="535" t="s">
        <v>254</v>
      </c>
    </row>
    <row r="125" ht="14.25" hidden="1">
      <c r="A125" s="27" t="s">
        <v>18</v>
      </c>
    </row>
    <row r="126" ht="14.25" hidden="1">
      <c r="A126" s="27" t="s">
        <v>19</v>
      </c>
    </row>
    <row r="127" ht="14.25" hidden="1">
      <c r="A127" s="27" t="s">
        <v>20</v>
      </c>
    </row>
    <row r="128" ht="14.25" hidden="1">
      <c r="A128" s="27" t="s">
        <v>21</v>
      </c>
    </row>
    <row r="129" ht="14.25" hidden="1">
      <c r="A129" s="27" t="s">
        <v>22</v>
      </c>
    </row>
    <row r="130" ht="14.25" hidden="1">
      <c r="A130" s="27" t="s">
        <v>23</v>
      </c>
    </row>
    <row r="131" ht="14.25" hidden="1">
      <c r="A131" s="27" t="s">
        <v>24</v>
      </c>
    </row>
    <row r="132" ht="14.25" hidden="1">
      <c r="A132" s="27" t="s">
        <v>25</v>
      </c>
    </row>
    <row r="133" ht="14.25" hidden="1">
      <c r="A133" s="27" t="s">
        <v>11</v>
      </c>
    </row>
    <row r="134" ht="14.25" hidden="1">
      <c r="A134" s="27" t="s">
        <v>12</v>
      </c>
    </row>
    <row r="135" ht="14.25" hidden="1">
      <c r="A135" s="27" t="s">
        <v>26</v>
      </c>
    </row>
    <row r="136" ht="14.25" hidden="1">
      <c r="A136" s="27" t="s">
        <v>27</v>
      </c>
    </row>
    <row r="137" ht="14.25" hidden="1">
      <c r="A137" s="27" t="s">
        <v>28</v>
      </c>
    </row>
    <row r="138" ht="14.25">
      <c r="A138" s="6"/>
    </row>
    <row r="139" ht="14.25">
      <c r="A139" s="6"/>
    </row>
    <row r="140" ht="14.25">
      <c r="A140" s="1" t="s">
        <v>436</v>
      </c>
    </row>
    <row r="142" ht="12.75">
      <c r="F142" s="1">
        <v>100</v>
      </c>
    </row>
    <row r="144" spans="9:13" ht="14.25">
      <c r="I144"/>
      <c r="J144"/>
      <c r="K144"/>
      <c r="L144"/>
      <c r="M144"/>
    </row>
  </sheetData>
  <mergeCells count="21">
    <mergeCell ref="L73:N73"/>
    <mergeCell ref="L74:L77"/>
    <mergeCell ref="M74:M77"/>
    <mergeCell ref="N74:N77"/>
    <mergeCell ref="C75:C77"/>
    <mergeCell ref="I75:I77"/>
    <mergeCell ref="J75:J77"/>
    <mergeCell ref="K75:K77"/>
    <mergeCell ref="D76:D77"/>
    <mergeCell ref="E76:E77"/>
    <mergeCell ref="F76:F77"/>
    <mergeCell ref="A5:A6"/>
    <mergeCell ref="B5:F5"/>
    <mergeCell ref="G5:L5"/>
    <mergeCell ref="A73:A77"/>
    <mergeCell ref="B73:K73"/>
    <mergeCell ref="B74:B77"/>
    <mergeCell ref="C74:F74"/>
    <mergeCell ref="G74:G75"/>
    <mergeCell ref="H74:H77"/>
    <mergeCell ref="I74:K74"/>
  </mergeCells>
  <printOptions/>
  <pageMargins left="0.84" right="0.23" top="0.5" bottom="0.47" header="0.5" footer="0.4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workbookViewId="0" topLeftCell="A59">
      <selection activeCell="A25" sqref="A25:IV38"/>
    </sheetView>
  </sheetViews>
  <sheetFormatPr defaultColWidth="9.00390625" defaultRowHeight="14.25" outlineLevelRow="1"/>
  <cols>
    <col min="1" max="1" width="8.375" style="1" customWidth="1"/>
    <col min="2" max="3" width="8.125" style="1" customWidth="1"/>
    <col min="4" max="4" width="8.25390625" style="1" customWidth="1"/>
    <col min="5" max="5" width="10.25390625" style="1" customWidth="1"/>
    <col min="6" max="6" width="11.75390625" style="1" customWidth="1"/>
    <col min="7" max="8" width="10.25390625" style="1" customWidth="1"/>
    <col min="9" max="9" width="9.00390625" style="1" customWidth="1"/>
    <col min="10" max="10" width="9.625" style="1" customWidth="1"/>
    <col min="11" max="11" width="8.125" style="1" customWidth="1"/>
    <col min="12" max="12" width="9.75390625" style="1" customWidth="1"/>
    <col min="13" max="13" width="9.625" style="1" customWidth="1"/>
    <col min="14" max="14" width="11.75390625" style="1" customWidth="1"/>
    <col min="15" max="15" width="9.00390625" style="1" customWidth="1"/>
  </cols>
  <sheetData>
    <row r="1" ht="15">
      <c r="A1" s="57" t="s">
        <v>323</v>
      </c>
    </row>
    <row r="2" ht="15.75">
      <c r="A2" s="53" t="s">
        <v>386</v>
      </c>
    </row>
    <row r="3" ht="14.25">
      <c r="A3" s="1" t="s">
        <v>387</v>
      </c>
    </row>
    <row r="5" spans="1:16" s="81" customFormat="1" ht="14.25" customHeight="1">
      <c r="A5" s="44"/>
      <c r="B5" s="577" t="s">
        <v>511</v>
      </c>
      <c r="C5" s="543"/>
      <c r="D5" s="543"/>
      <c r="E5" s="543"/>
      <c r="F5" s="543"/>
      <c r="G5" s="552"/>
      <c r="H5" s="245"/>
      <c r="I5" s="577" t="s">
        <v>388</v>
      </c>
      <c r="J5" s="543"/>
      <c r="K5" s="552"/>
      <c r="L5" s="617" t="s">
        <v>389</v>
      </c>
      <c r="M5" s="617" t="s">
        <v>390</v>
      </c>
      <c r="N5" s="620" t="s">
        <v>546</v>
      </c>
      <c r="O5" s="43"/>
      <c r="P5" s="116"/>
    </row>
    <row r="6" spans="1:16" s="114" customFormat="1" ht="14.25">
      <c r="A6" s="44"/>
      <c r="B6" s="597" t="s">
        <v>258</v>
      </c>
      <c r="C6" s="597" t="s">
        <v>358</v>
      </c>
      <c r="D6" s="597" t="s">
        <v>359</v>
      </c>
      <c r="E6" s="597" t="s">
        <v>509</v>
      </c>
      <c r="F6" s="597" t="s">
        <v>259</v>
      </c>
      <c r="G6" s="597" t="s">
        <v>8</v>
      </c>
      <c r="H6" s="622" t="s">
        <v>510</v>
      </c>
      <c r="I6" s="597" t="s">
        <v>682</v>
      </c>
      <c r="J6" s="597" t="s">
        <v>360</v>
      </c>
      <c r="K6" s="597" t="s">
        <v>361</v>
      </c>
      <c r="L6" s="617"/>
      <c r="M6" s="617"/>
      <c r="N6" s="620"/>
      <c r="O6" s="43"/>
      <c r="P6" s="117"/>
    </row>
    <row r="7" spans="1:16" ht="14.25">
      <c r="A7" s="7"/>
      <c r="B7" s="567"/>
      <c r="C7" s="567"/>
      <c r="D7" s="567"/>
      <c r="E7" s="567"/>
      <c r="F7" s="567"/>
      <c r="G7" s="567"/>
      <c r="H7" s="623"/>
      <c r="I7" s="567"/>
      <c r="J7" s="567"/>
      <c r="K7" s="567"/>
      <c r="L7" s="617"/>
      <c r="M7" s="617"/>
      <c r="N7" s="620"/>
      <c r="O7" s="6"/>
      <c r="P7" s="118"/>
    </row>
    <row r="8" spans="1:16" s="81" customFormat="1" ht="17.25">
      <c r="A8" s="44"/>
      <c r="B8" s="568"/>
      <c r="C8" s="568"/>
      <c r="D8" s="568"/>
      <c r="E8" s="568"/>
      <c r="F8" s="568"/>
      <c r="G8" s="568"/>
      <c r="H8" s="496" t="s">
        <v>665</v>
      </c>
      <c r="I8" s="568"/>
      <c r="J8" s="568"/>
      <c r="K8" s="568"/>
      <c r="L8" s="618"/>
      <c r="M8" s="618"/>
      <c r="N8" s="621"/>
      <c r="O8" s="43"/>
      <c r="P8" s="116"/>
    </row>
    <row r="9" spans="1:16" ht="14.25">
      <c r="A9" s="8" t="s">
        <v>357</v>
      </c>
      <c r="B9" s="236" t="s">
        <v>497</v>
      </c>
      <c r="C9" s="236" t="s">
        <v>497</v>
      </c>
      <c r="D9" s="50">
        <v>100</v>
      </c>
      <c r="E9" s="46">
        <v>0.2</v>
      </c>
      <c r="F9" s="46">
        <v>63.2</v>
      </c>
      <c r="G9" s="125">
        <v>37.2</v>
      </c>
      <c r="H9" s="125">
        <v>0.1</v>
      </c>
      <c r="I9" s="50">
        <v>100</v>
      </c>
      <c r="J9" s="236" t="s">
        <v>497</v>
      </c>
      <c r="K9" s="236" t="s">
        <v>497</v>
      </c>
      <c r="L9" s="236" t="s">
        <v>497</v>
      </c>
      <c r="M9" s="236" t="s">
        <v>497</v>
      </c>
      <c r="N9" s="392" t="s">
        <v>497</v>
      </c>
      <c r="O9" s="6"/>
      <c r="P9" s="118"/>
    </row>
    <row r="10" spans="1:16" ht="14.25">
      <c r="A10" s="55"/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10">
        <v>10</v>
      </c>
      <c r="L10" s="9">
        <v>11</v>
      </c>
      <c r="M10" s="11">
        <v>12</v>
      </c>
      <c r="N10" s="11">
        <v>13</v>
      </c>
      <c r="O10" s="6"/>
      <c r="P10" s="118"/>
    </row>
    <row r="11" spans="1:16" ht="14.25">
      <c r="A11" s="4">
        <v>2005</v>
      </c>
      <c r="B11" s="13">
        <v>5.3</v>
      </c>
      <c r="C11" s="13">
        <v>6.1</v>
      </c>
      <c r="D11" s="13">
        <v>3.8</v>
      </c>
      <c r="E11" s="13">
        <v>4.7</v>
      </c>
      <c r="F11" s="45">
        <v>1.3</v>
      </c>
      <c r="G11" s="45">
        <v>7.4</v>
      </c>
      <c r="H11" s="235">
        <v>14.4</v>
      </c>
      <c r="I11" s="13">
        <v>-2.4</v>
      </c>
      <c r="J11" s="13">
        <v>-10.8</v>
      </c>
      <c r="K11" s="13">
        <v>1.4</v>
      </c>
      <c r="L11" s="13">
        <v>4.3</v>
      </c>
      <c r="M11" s="13">
        <v>4.4</v>
      </c>
      <c r="N11" s="13">
        <v>-10.3</v>
      </c>
      <c r="O11" s="6"/>
      <c r="P11" s="118"/>
    </row>
    <row r="12" spans="1:16" ht="14.25">
      <c r="A12" s="4">
        <v>2006</v>
      </c>
      <c r="B12" s="13">
        <v>5.7</v>
      </c>
      <c r="C12" s="13">
        <v>2.7</v>
      </c>
      <c r="D12" s="45">
        <v>6.4</v>
      </c>
      <c r="E12" s="45">
        <v>23.2</v>
      </c>
      <c r="F12" s="45">
        <v>1.5</v>
      </c>
      <c r="G12" s="45">
        <v>13.9</v>
      </c>
      <c r="H12" s="235">
        <v>11.4</v>
      </c>
      <c r="I12" s="13">
        <v>-0.2</v>
      </c>
      <c r="J12" s="13">
        <v>1.1</v>
      </c>
      <c r="K12" s="13">
        <v>-0.7</v>
      </c>
      <c r="L12" s="13">
        <v>3.9</v>
      </c>
      <c r="M12" s="13">
        <v>2.9</v>
      </c>
      <c r="N12" s="13">
        <v>16.8</v>
      </c>
      <c r="O12" s="6"/>
      <c r="P12" s="118"/>
    </row>
    <row r="13" spans="1:16" ht="14.25">
      <c r="A13" s="4">
        <v>2007</v>
      </c>
      <c r="B13" s="13">
        <v>-1.2</v>
      </c>
      <c r="C13" s="45">
        <v>-4.1</v>
      </c>
      <c r="D13" s="45">
        <v>1.8</v>
      </c>
      <c r="E13" s="45">
        <v>-2.2</v>
      </c>
      <c r="F13" s="45">
        <v>0.2</v>
      </c>
      <c r="G13" s="45">
        <v>4.2</v>
      </c>
      <c r="H13" s="235">
        <v>-0.1</v>
      </c>
      <c r="I13" s="45">
        <v>5.4</v>
      </c>
      <c r="J13" s="13">
        <v>24</v>
      </c>
      <c r="K13" s="13">
        <v>-2</v>
      </c>
      <c r="L13" s="13">
        <v>4</v>
      </c>
      <c r="M13" s="13">
        <v>5.6</v>
      </c>
      <c r="N13" s="13">
        <v>23.9</v>
      </c>
      <c r="O13" s="6"/>
      <c r="P13" s="118"/>
    </row>
    <row r="14" spans="1:16" ht="14.25">
      <c r="A14" s="55">
        <v>2008</v>
      </c>
      <c r="B14" s="23">
        <v>2.8</v>
      </c>
      <c r="C14" s="128">
        <v>0.3</v>
      </c>
      <c r="D14" s="128">
        <v>6.1</v>
      </c>
      <c r="E14" s="128">
        <v>16.8</v>
      </c>
      <c r="F14" s="128">
        <v>2</v>
      </c>
      <c r="G14" s="128">
        <v>11.6</v>
      </c>
      <c r="H14" s="252">
        <v>5.9</v>
      </c>
      <c r="I14" s="23">
        <v>4.1</v>
      </c>
      <c r="J14" s="23">
        <v>1.6</v>
      </c>
      <c r="K14" s="23">
        <v>5.3</v>
      </c>
      <c r="L14" s="23">
        <v>5.6</v>
      </c>
      <c r="M14" s="23">
        <v>3.3</v>
      </c>
      <c r="N14" s="23">
        <v>22.1</v>
      </c>
      <c r="O14" s="6"/>
      <c r="P14" s="118"/>
    </row>
    <row r="15" spans="1:16" ht="14.25" hidden="1" outlineLevel="1">
      <c r="A15" s="4">
        <v>2009</v>
      </c>
      <c r="B15" s="13"/>
      <c r="C15" s="13"/>
      <c r="D15" s="13"/>
      <c r="E15" s="13"/>
      <c r="F15" s="13"/>
      <c r="G15" s="13"/>
      <c r="H15" s="235" t="s">
        <v>497</v>
      </c>
      <c r="I15" s="13"/>
      <c r="J15" s="13"/>
      <c r="K15" s="13"/>
      <c r="L15" s="13"/>
      <c r="M15" s="13"/>
      <c r="N15" s="13"/>
      <c r="O15" s="6"/>
      <c r="P15" s="118"/>
    </row>
    <row r="16" spans="1:16" ht="14.25" hidden="1" outlineLevel="1">
      <c r="A16" s="4">
        <v>2010</v>
      </c>
      <c r="B16" s="13"/>
      <c r="C16" s="13"/>
      <c r="D16" s="13"/>
      <c r="E16" s="13"/>
      <c r="F16" s="13"/>
      <c r="G16" s="13"/>
      <c r="H16" s="235" t="s">
        <v>497</v>
      </c>
      <c r="I16" s="13"/>
      <c r="J16" s="13"/>
      <c r="K16" s="13"/>
      <c r="L16" s="13"/>
      <c r="M16" s="13"/>
      <c r="N16" s="13"/>
      <c r="O16" s="6"/>
      <c r="P16" s="118"/>
    </row>
    <row r="17" spans="1:16" ht="14.25" hidden="1" outlineLevel="1">
      <c r="A17" s="4" t="s">
        <v>29</v>
      </c>
      <c r="B17" s="13">
        <v>-0.1</v>
      </c>
      <c r="C17" s="45">
        <v>-1.8</v>
      </c>
      <c r="D17" s="45">
        <v>1.9</v>
      </c>
      <c r="E17" s="45">
        <v>-3</v>
      </c>
      <c r="F17" s="45">
        <v>1</v>
      </c>
      <c r="G17" s="45">
        <v>3.3</v>
      </c>
      <c r="H17" s="235">
        <v>-1.9</v>
      </c>
      <c r="I17" s="13">
        <v>10.6</v>
      </c>
      <c r="J17" s="13">
        <v>25.8</v>
      </c>
      <c r="K17" s="13">
        <v>0.3</v>
      </c>
      <c r="L17" s="13">
        <v>4</v>
      </c>
      <c r="M17" s="13">
        <v>5.1</v>
      </c>
      <c r="N17" s="119">
        <v>32.5</v>
      </c>
      <c r="O17" s="119"/>
      <c r="P17" s="118"/>
    </row>
    <row r="18" spans="1:16" ht="15" hidden="1" outlineLevel="1">
      <c r="A18" s="4" t="s">
        <v>30</v>
      </c>
      <c r="B18" s="120">
        <v>3.6</v>
      </c>
      <c r="C18" s="120">
        <v>2.5</v>
      </c>
      <c r="D18" s="120">
        <v>4.9</v>
      </c>
      <c r="E18" s="120">
        <v>7.5</v>
      </c>
      <c r="F18" s="120">
        <v>2.9</v>
      </c>
      <c r="G18" s="120">
        <v>7.7</v>
      </c>
      <c r="H18" s="235">
        <v>2.4</v>
      </c>
      <c r="I18" s="121">
        <v>13.1</v>
      </c>
      <c r="J18" s="121">
        <v>44</v>
      </c>
      <c r="K18" s="121">
        <v>6.8</v>
      </c>
      <c r="L18" s="122">
        <v>4.7</v>
      </c>
      <c r="M18" s="122">
        <v>4.2</v>
      </c>
      <c r="N18" s="121">
        <v>34.5</v>
      </c>
      <c r="O18" s="123"/>
      <c r="P18" s="118"/>
    </row>
    <row r="19" spans="1:16" ht="15" hidden="1" outlineLevel="1">
      <c r="A19" s="4" t="s">
        <v>31</v>
      </c>
      <c r="B19" s="120">
        <v>4</v>
      </c>
      <c r="C19" s="120">
        <v>2.4</v>
      </c>
      <c r="D19" s="120">
        <v>6.1</v>
      </c>
      <c r="E19" s="120">
        <v>12.9</v>
      </c>
      <c r="F19" s="120">
        <v>3.1</v>
      </c>
      <c r="G19" s="120">
        <v>10.1</v>
      </c>
      <c r="H19" s="235">
        <v>6.9</v>
      </c>
      <c r="I19" s="121">
        <v>13.8</v>
      </c>
      <c r="J19" s="121">
        <v>45.9</v>
      </c>
      <c r="K19" s="121">
        <v>9.8</v>
      </c>
      <c r="L19" s="122">
        <v>5.7</v>
      </c>
      <c r="M19" s="122">
        <v>5</v>
      </c>
      <c r="N19" s="121">
        <v>31.2</v>
      </c>
      <c r="O19" s="123"/>
      <c r="P19" s="118"/>
    </row>
    <row r="20" spans="1:16" ht="14.25" collapsed="1">
      <c r="A20" s="4" t="s">
        <v>32</v>
      </c>
      <c r="B20" s="120">
        <v>3.4</v>
      </c>
      <c r="C20" s="120">
        <v>1.2</v>
      </c>
      <c r="D20" s="120">
        <v>6.6</v>
      </c>
      <c r="E20" s="120">
        <v>18.5</v>
      </c>
      <c r="F20" s="120">
        <v>2.4</v>
      </c>
      <c r="G20" s="120">
        <v>12.1</v>
      </c>
      <c r="H20" s="235">
        <v>7.1</v>
      </c>
      <c r="I20" s="121">
        <v>8.9</v>
      </c>
      <c r="J20" s="121">
        <v>13.2</v>
      </c>
      <c r="K20" s="121">
        <v>5.8</v>
      </c>
      <c r="L20" s="124">
        <v>6.3</v>
      </c>
      <c r="M20" s="124">
        <v>2.6</v>
      </c>
      <c r="N20" s="13">
        <v>19.9</v>
      </c>
      <c r="O20" s="6"/>
      <c r="P20" s="118"/>
    </row>
    <row r="21" spans="1:16" ht="14.25">
      <c r="A21" s="65" t="s">
        <v>33</v>
      </c>
      <c r="B21" s="426">
        <v>0.2</v>
      </c>
      <c r="C21" s="120">
        <v>-4.8</v>
      </c>
      <c r="D21" s="120">
        <v>6.7</v>
      </c>
      <c r="E21" s="120">
        <v>28.4</v>
      </c>
      <c r="F21" s="120">
        <v>-0.6</v>
      </c>
      <c r="G21" s="120">
        <v>16.4</v>
      </c>
      <c r="H21" s="235">
        <v>7.3</v>
      </c>
      <c r="I21" s="121">
        <v>-12.4</v>
      </c>
      <c r="J21" s="121">
        <v>-26.1</v>
      </c>
      <c r="K21" s="121">
        <v>-0.9</v>
      </c>
      <c r="L21" s="124">
        <v>5.7</v>
      </c>
      <c r="M21" s="124">
        <v>1.3</v>
      </c>
      <c r="N21" s="13">
        <v>6.4</v>
      </c>
      <c r="O21" s="6"/>
      <c r="P21" s="118"/>
    </row>
    <row r="22" spans="1:15" s="118" customFormat="1" ht="14.25">
      <c r="A22" s="65" t="s">
        <v>34</v>
      </c>
      <c r="B22" s="16">
        <v>-5.1</v>
      </c>
      <c r="C22" s="13">
        <v>-10.5</v>
      </c>
      <c r="D22" s="13">
        <v>2</v>
      </c>
      <c r="E22" s="13">
        <v>15.7</v>
      </c>
      <c r="F22" s="13">
        <v>-4.5</v>
      </c>
      <c r="G22" s="13">
        <v>10.3</v>
      </c>
      <c r="H22" s="235">
        <v>4.9</v>
      </c>
      <c r="I22" s="13">
        <v>-22.9</v>
      </c>
      <c r="J22" s="13">
        <v>-40.2</v>
      </c>
      <c r="K22" s="13">
        <v>-13.3</v>
      </c>
      <c r="L22" s="13">
        <v>4.3</v>
      </c>
      <c r="M22" s="13">
        <v>0.4</v>
      </c>
      <c r="N22" s="45">
        <v>-4.3</v>
      </c>
      <c r="O22" s="6"/>
    </row>
    <row r="23" spans="1:16" ht="14.25">
      <c r="A23" s="65" t="s">
        <v>35</v>
      </c>
      <c r="B23" s="16">
        <v>-7.5</v>
      </c>
      <c r="C23" s="13">
        <v>-11.5</v>
      </c>
      <c r="D23" s="13">
        <v>-2.2</v>
      </c>
      <c r="E23" s="13">
        <v>3.4</v>
      </c>
      <c r="F23" s="13">
        <v>-6.7</v>
      </c>
      <c r="G23" s="13">
        <v>3.5</v>
      </c>
      <c r="H23" s="54">
        <v>4</v>
      </c>
      <c r="I23" s="13">
        <v>-27.7</v>
      </c>
      <c r="J23" s="13">
        <v>-41.6</v>
      </c>
      <c r="K23" s="13">
        <v>-22.8</v>
      </c>
      <c r="L23" s="13">
        <v>2.8</v>
      </c>
      <c r="M23" s="13">
        <v>-5.8</v>
      </c>
      <c r="N23" s="235">
        <v>-13.4</v>
      </c>
      <c r="O23" s="6"/>
      <c r="P23" s="118"/>
    </row>
    <row r="24" spans="1:16" ht="14.25">
      <c r="A24" s="55" t="s">
        <v>36</v>
      </c>
      <c r="B24" s="23">
        <v>-7.9</v>
      </c>
      <c r="C24" s="23">
        <v>-10.6</v>
      </c>
      <c r="D24" s="23">
        <v>-4.6</v>
      </c>
      <c r="E24" s="23">
        <v>-10.3</v>
      </c>
      <c r="F24" s="23">
        <v>-7.2</v>
      </c>
      <c r="G24" s="23">
        <v>-1.3</v>
      </c>
      <c r="H24" s="252">
        <v>4.3</v>
      </c>
      <c r="I24" s="23">
        <v>-31.7</v>
      </c>
      <c r="J24" s="23">
        <v>-35.7</v>
      </c>
      <c r="K24" s="23">
        <v>-25.2</v>
      </c>
      <c r="L24" s="23">
        <v>2</v>
      </c>
      <c r="M24" s="23">
        <v>-8.5</v>
      </c>
      <c r="N24" s="23">
        <v>-14.3</v>
      </c>
      <c r="O24" s="6"/>
      <c r="P24" s="118"/>
    </row>
    <row r="25" spans="1:16" ht="14.25" hidden="1" outlineLevel="1">
      <c r="A25" s="4" t="s">
        <v>37</v>
      </c>
      <c r="B25" s="13"/>
      <c r="C25" s="13"/>
      <c r="D25" s="13"/>
      <c r="E25" s="13"/>
      <c r="F25" s="13"/>
      <c r="G25" s="13"/>
      <c r="H25" s="235"/>
      <c r="I25" s="13"/>
      <c r="J25" s="13"/>
      <c r="K25" s="13"/>
      <c r="L25" s="13"/>
      <c r="M25" s="13"/>
      <c r="N25" s="13"/>
      <c r="O25" s="6"/>
      <c r="P25" s="118"/>
    </row>
    <row r="26" spans="1:16" ht="14.25" hidden="1" outlineLevel="1">
      <c r="A26" s="4" t="s">
        <v>38</v>
      </c>
      <c r="B26" s="13"/>
      <c r="C26" s="13"/>
      <c r="D26" s="13"/>
      <c r="E26" s="13"/>
      <c r="F26" s="13"/>
      <c r="G26" s="13"/>
      <c r="H26" s="235"/>
      <c r="I26" s="13"/>
      <c r="J26" s="13"/>
      <c r="K26" s="13"/>
      <c r="L26" s="13"/>
      <c r="M26" s="13"/>
      <c r="N26" s="13"/>
      <c r="O26" s="6"/>
      <c r="P26" s="118"/>
    </row>
    <row r="27" spans="1:16" ht="14.25" hidden="1" outlineLevel="1">
      <c r="A27" s="4" t="s">
        <v>39</v>
      </c>
      <c r="B27" s="13"/>
      <c r="C27" s="13"/>
      <c r="D27" s="13"/>
      <c r="E27" s="13"/>
      <c r="F27" s="13"/>
      <c r="G27" s="13"/>
      <c r="H27" s="235"/>
      <c r="I27" s="13"/>
      <c r="J27" s="13"/>
      <c r="K27" s="13"/>
      <c r="L27" s="13"/>
      <c r="M27" s="13"/>
      <c r="N27" s="13"/>
      <c r="O27" s="6"/>
      <c r="P27" s="118"/>
    </row>
    <row r="28" spans="1:16" ht="14.25" hidden="1" outlineLevel="1">
      <c r="A28" s="4" t="s">
        <v>40</v>
      </c>
      <c r="B28" s="13"/>
      <c r="C28" s="13"/>
      <c r="D28" s="13"/>
      <c r="E28" s="13"/>
      <c r="F28" s="13"/>
      <c r="G28" s="13"/>
      <c r="H28" s="235"/>
      <c r="I28" s="13"/>
      <c r="J28" s="13"/>
      <c r="K28" s="13"/>
      <c r="L28" s="13"/>
      <c r="M28" s="13"/>
      <c r="N28" s="13"/>
      <c r="O28" s="6"/>
      <c r="P28" s="118"/>
    </row>
    <row r="29" spans="1:16" ht="14.25" hidden="1" outlineLevel="1">
      <c r="A29" s="4" t="s">
        <v>41</v>
      </c>
      <c r="B29" s="13"/>
      <c r="C29" s="13"/>
      <c r="D29" s="13"/>
      <c r="E29" s="13"/>
      <c r="F29" s="13"/>
      <c r="G29" s="13"/>
      <c r="H29" s="235"/>
      <c r="I29" s="13"/>
      <c r="J29" s="13"/>
      <c r="K29" s="13"/>
      <c r="L29" s="13"/>
      <c r="M29" s="13"/>
      <c r="N29" s="13"/>
      <c r="O29" s="6"/>
      <c r="P29" s="118"/>
    </row>
    <row r="30" spans="1:16" ht="14.25" hidden="1" outlineLevel="1">
      <c r="A30" s="4" t="s">
        <v>351</v>
      </c>
      <c r="B30" s="124">
        <v>3</v>
      </c>
      <c r="C30" s="124">
        <v>1.6</v>
      </c>
      <c r="D30" s="124">
        <v>6.7</v>
      </c>
      <c r="E30" s="124">
        <v>17.4</v>
      </c>
      <c r="F30" s="124">
        <v>2.9</v>
      </c>
      <c r="G30" s="124">
        <v>11.7</v>
      </c>
      <c r="H30" s="235">
        <v>7.3</v>
      </c>
      <c r="I30" s="13">
        <v>6.4</v>
      </c>
      <c r="J30" s="13">
        <v>6.9</v>
      </c>
      <c r="K30" s="13">
        <v>5.8</v>
      </c>
      <c r="L30" s="13">
        <v>6.8</v>
      </c>
      <c r="M30" s="13">
        <v>3.2</v>
      </c>
      <c r="N30" s="235" t="s">
        <v>497</v>
      </c>
      <c r="O30" s="6"/>
      <c r="P30" s="118"/>
    </row>
    <row r="31" spans="1:16" ht="14.25" hidden="1" outlineLevel="1">
      <c r="A31" s="4" t="s">
        <v>352</v>
      </c>
      <c r="B31" s="124">
        <v>2.1</v>
      </c>
      <c r="C31" s="124">
        <v>0</v>
      </c>
      <c r="D31" s="124">
        <v>6.8</v>
      </c>
      <c r="E31" s="124">
        <v>23.3</v>
      </c>
      <c r="F31" s="124">
        <v>1.8</v>
      </c>
      <c r="G31" s="124">
        <v>13.4</v>
      </c>
      <c r="H31" s="235">
        <v>7.1</v>
      </c>
      <c r="I31" s="13">
        <v>-0.6</v>
      </c>
      <c r="J31" s="124">
        <v>-5</v>
      </c>
      <c r="K31" s="124">
        <v>3.2</v>
      </c>
      <c r="L31" s="124">
        <v>6.6</v>
      </c>
      <c r="M31" s="124">
        <v>1.8</v>
      </c>
      <c r="N31" s="235" t="s">
        <v>497</v>
      </c>
      <c r="O31" s="6"/>
      <c r="P31" s="118"/>
    </row>
    <row r="32" spans="1:16" ht="14.25" hidden="1" outlineLevel="1">
      <c r="A32" s="4" t="s">
        <v>353</v>
      </c>
      <c r="B32" s="124">
        <v>2.3</v>
      </c>
      <c r="C32" s="124">
        <v>-0.2</v>
      </c>
      <c r="D32" s="124">
        <v>7.5</v>
      </c>
      <c r="E32" s="124">
        <v>26.1</v>
      </c>
      <c r="F32" s="124">
        <v>1.3</v>
      </c>
      <c r="G32" s="124">
        <v>15.7</v>
      </c>
      <c r="H32" s="235">
        <v>7.4</v>
      </c>
      <c r="I32" s="13">
        <v>-11</v>
      </c>
      <c r="J32" s="124">
        <v>-23.5</v>
      </c>
      <c r="K32" s="124">
        <v>0.8</v>
      </c>
      <c r="L32" s="124">
        <v>6.3</v>
      </c>
      <c r="M32" s="124">
        <v>2.2</v>
      </c>
      <c r="N32" s="235" t="s">
        <v>497</v>
      </c>
      <c r="O32" s="6"/>
      <c r="P32" s="118"/>
    </row>
    <row r="33" spans="1:16" ht="14.25" hidden="1" outlineLevel="1">
      <c r="A33" s="4" t="s">
        <v>354</v>
      </c>
      <c r="B33" s="124">
        <v>-1.1</v>
      </c>
      <c r="C33" s="124">
        <v>-5.7</v>
      </c>
      <c r="D33" s="124">
        <v>6.7</v>
      </c>
      <c r="E33" s="124">
        <v>29.8</v>
      </c>
      <c r="F33" s="124">
        <v>-0.9</v>
      </c>
      <c r="G33" s="124">
        <v>16.6</v>
      </c>
      <c r="H33" s="235">
        <v>7.4</v>
      </c>
      <c r="I33" s="13">
        <v>-14</v>
      </c>
      <c r="J33" s="124">
        <v>-29.2</v>
      </c>
      <c r="K33" s="124">
        <v>-0.8</v>
      </c>
      <c r="L33" s="124">
        <v>5.7</v>
      </c>
      <c r="M33" s="124">
        <v>1.1</v>
      </c>
      <c r="N33" s="235" t="s">
        <v>497</v>
      </c>
      <c r="O33" s="6"/>
      <c r="P33" s="118"/>
    </row>
    <row r="34" spans="1:16" ht="14.25" hidden="1" outlineLevel="1">
      <c r="A34" s="4" t="s">
        <v>355</v>
      </c>
      <c r="B34" s="124">
        <v>-3</v>
      </c>
      <c r="C34" s="124">
        <v>-8.4</v>
      </c>
      <c r="D34" s="124">
        <v>6</v>
      </c>
      <c r="E34" s="124">
        <v>29.3</v>
      </c>
      <c r="F34" s="124">
        <v>-2.2</v>
      </c>
      <c r="G34" s="124">
        <v>16.9</v>
      </c>
      <c r="H34" s="235">
        <v>7.1</v>
      </c>
      <c r="I34" s="13">
        <v>-12.4</v>
      </c>
      <c r="J34" s="13">
        <v>-25.8</v>
      </c>
      <c r="K34" s="13">
        <v>-3</v>
      </c>
      <c r="L34" s="13">
        <v>5</v>
      </c>
      <c r="M34" s="13">
        <v>0.7</v>
      </c>
      <c r="O34" s="6"/>
      <c r="P34" s="118"/>
    </row>
    <row r="35" spans="1:16" ht="14.25" hidden="1" outlineLevel="1">
      <c r="A35" s="4" t="s">
        <v>356</v>
      </c>
      <c r="B35" s="13">
        <v>-4.5</v>
      </c>
      <c r="C35" s="13">
        <v>-10.7</v>
      </c>
      <c r="D35" s="13">
        <v>3.7</v>
      </c>
      <c r="E35" s="13">
        <v>21.4</v>
      </c>
      <c r="F35" s="13">
        <v>-3.7</v>
      </c>
      <c r="G35" s="13">
        <v>13.6</v>
      </c>
      <c r="H35" s="13">
        <v>6.5</v>
      </c>
      <c r="I35" s="13">
        <v>-19.1</v>
      </c>
      <c r="J35" s="13">
        <v>-36.5</v>
      </c>
      <c r="K35" s="13">
        <v>-9.5</v>
      </c>
      <c r="L35" s="124">
        <v>4.8</v>
      </c>
      <c r="M35" s="124">
        <v>1.2</v>
      </c>
      <c r="N35" s="235" t="s">
        <v>497</v>
      </c>
      <c r="O35" s="6"/>
      <c r="P35" s="118"/>
    </row>
    <row r="36" spans="1:16" s="254" customFormat="1" ht="14.25" hidden="1" outlineLevel="1">
      <c r="A36" s="375" t="s">
        <v>451</v>
      </c>
      <c r="B36" s="16">
        <v>-4.8</v>
      </c>
      <c r="C36" s="13">
        <v>-9.9</v>
      </c>
      <c r="D36" s="13">
        <v>1.8</v>
      </c>
      <c r="E36" s="13">
        <v>14.2</v>
      </c>
      <c r="F36" s="13">
        <v>-4.6</v>
      </c>
      <c r="G36" s="13">
        <v>10</v>
      </c>
      <c r="H36" s="13">
        <v>4.4</v>
      </c>
      <c r="I36" s="13">
        <v>-22.5</v>
      </c>
      <c r="J36" s="13">
        <v>-39.4</v>
      </c>
      <c r="K36" s="13">
        <v>-13</v>
      </c>
      <c r="L36" s="376">
        <v>4.4</v>
      </c>
      <c r="M36" s="376">
        <v>1</v>
      </c>
      <c r="N36" s="235" t="s">
        <v>497</v>
      </c>
      <c r="O36" s="13"/>
      <c r="P36" s="346"/>
    </row>
    <row r="37" spans="1:16" ht="14.25" hidden="1" outlineLevel="1">
      <c r="A37" s="65" t="s">
        <v>452</v>
      </c>
      <c r="B37" s="16">
        <v>-6</v>
      </c>
      <c r="C37" s="13">
        <v>-10.9</v>
      </c>
      <c r="D37" s="13">
        <v>0.5</v>
      </c>
      <c r="E37" s="13">
        <v>12</v>
      </c>
      <c r="F37" s="13">
        <v>-5.2</v>
      </c>
      <c r="G37" s="13">
        <v>7.6</v>
      </c>
      <c r="H37" s="13">
        <v>3.7</v>
      </c>
      <c r="I37" s="13">
        <v>-26.6</v>
      </c>
      <c r="J37" s="13">
        <v>-43.8</v>
      </c>
      <c r="K37" s="13">
        <v>-17</v>
      </c>
      <c r="L37" s="376">
        <v>3.5</v>
      </c>
      <c r="M37" s="376">
        <v>-0.9</v>
      </c>
      <c r="N37" s="235" t="s">
        <v>497</v>
      </c>
      <c r="O37" s="6"/>
      <c r="P37" s="118"/>
    </row>
    <row r="38" spans="1:16" ht="14.25" hidden="1" outlineLevel="1">
      <c r="A38" s="3" t="s">
        <v>453</v>
      </c>
      <c r="B38" s="16">
        <v>-6.5</v>
      </c>
      <c r="C38" s="13">
        <v>-10.7</v>
      </c>
      <c r="D38" s="13">
        <v>-0.8</v>
      </c>
      <c r="E38" s="13">
        <v>10.2</v>
      </c>
      <c r="F38" s="13">
        <v>-5.8</v>
      </c>
      <c r="G38" s="13">
        <v>5.5</v>
      </c>
      <c r="H38" s="13">
        <v>4</v>
      </c>
      <c r="I38" s="13">
        <v>-29.8</v>
      </c>
      <c r="J38" s="13">
        <v>-44.7</v>
      </c>
      <c r="K38" s="13">
        <v>-23</v>
      </c>
      <c r="L38" s="481">
        <v>2.9</v>
      </c>
      <c r="M38" s="481">
        <v>-4.2</v>
      </c>
      <c r="N38" s="235" t="s">
        <v>497</v>
      </c>
      <c r="O38" s="6"/>
      <c r="P38" s="118"/>
    </row>
    <row r="39" spans="1:16" ht="14.25" collapsed="1">
      <c r="A39" s="65" t="s">
        <v>14</v>
      </c>
      <c r="B39" s="16">
        <v>-8.2</v>
      </c>
      <c r="C39" s="13">
        <v>-12.6</v>
      </c>
      <c r="D39" s="13">
        <v>-2.4</v>
      </c>
      <c r="E39" s="13">
        <v>3.4</v>
      </c>
      <c r="F39" s="13">
        <v>-7</v>
      </c>
      <c r="G39" s="13">
        <v>3.2</v>
      </c>
      <c r="H39" s="13">
        <v>4.4</v>
      </c>
      <c r="I39" s="13">
        <v>-26.8</v>
      </c>
      <c r="J39" s="13">
        <v>-42.2</v>
      </c>
      <c r="K39" s="13">
        <v>-22.5</v>
      </c>
      <c r="L39" s="481">
        <v>2.7</v>
      </c>
      <c r="M39" s="481">
        <v>-6.5</v>
      </c>
      <c r="N39" s="235" t="s">
        <v>497</v>
      </c>
      <c r="O39" s="6"/>
      <c r="P39" s="118"/>
    </row>
    <row r="40" spans="1:16" ht="14.25">
      <c r="A40" s="65" t="s">
        <v>15</v>
      </c>
      <c r="B40" s="16">
        <v>-7.6</v>
      </c>
      <c r="C40" s="13">
        <v>-11</v>
      </c>
      <c r="D40" s="13">
        <v>-3.2</v>
      </c>
      <c r="E40" s="13">
        <v>-3</v>
      </c>
      <c r="F40" s="13">
        <v>-7.2</v>
      </c>
      <c r="G40" s="13">
        <v>1.9</v>
      </c>
      <c r="H40" s="13">
        <v>3.6</v>
      </c>
      <c r="I40" s="13">
        <v>-26.4</v>
      </c>
      <c r="J40" s="13">
        <v>-37.8</v>
      </c>
      <c r="K40" s="13">
        <v>-22.9</v>
      </c>
      <c r="L40" s="13">
        <v>2.9</v>
      </c>
      <c r="M40" s="13">
        <v>-6.6</v>
      </c>
      <c r="N40" s="235" t="s">
        <v>497</v>
      </c>
      <c r="O40" s="6"/>
      <c r="P40" s="118"/>
    </row>
    <row r="41" spans="1:16" ht="14.25">
      <c r="A41" s="65" t="s">
        <v>16</v>
      </c>
      <c r="B41" s="5">
        <v>-8.2</v>
      </c>
      <c r="C41" s="6">
        <v>-11.5</v>
      </c>
      <c r="D41" s="6">
        <v>-4.2</v>
      </c>
      <c r="E41" s="6">
        <v>-6.6</v>
      </c>
      <c r="F41" s="6">
        <v>-7.3</v>
      </c>
      <c r="G41" s="6">
        <v>-0.3</v>
      </c>
      <c r="H41" s="6">
        <v>4.1</v>
      </c>
      <c r="I41" s="6">
        <v>-34.5</v>
      </c>
      <c r="J41" s="13">
        <v>-41</v>
      </c>
      <c r="K41" s="6">
        <v>-25.1</v>
      </c>
      <c r="L41" s="6">
        <v>2.7</v>
      </c>
      <c r="M41" s="6">
        <v>-7.6</v>
      </c>
      <c r="N41" s="235" t="s">
        <v>497</v>
      </c>
      <c r="O41" s="6"/>
      <c r="P41" s="118"/>
    </row>
    <row r="42" spans="1:16" ht="14.25">
      <c r="A42" s="65" t="s">
        <v>454</v>
      </c>
      <c r="B42" s="5">
        <v>-7.9</v>
      </c>
      <c r="C42" s="6">
        <v>-10.5</v>
      </c>
      <c r="D42" s="6">
        <v>-4.6</v>
      </c>
      <c r="E42" s="6">
        <v>-9.8</v>
      </c>
      <c r="F42" s="6">
        <v>-7.3</v>
      </c>
      <c r="G42" s="13">
        <v>-1</v>
      </c>
      <c r="H42" s="6">
        <v>4.2</v>
      </c>
      <c r="I42" s="6">
        <v>-32.8</v>
      </c>
      <c r="J42" s="6">
        <v>-35.5</v>
      </c>
      <c r="K42" s="13">
        <v>-27</v>
      </c>
      <c r="L42" s="6">
        <v>1.9</v>
      </c>
      <c r="M42" s="6">
        <v>-8.7</v>
      </c>
      <c r="N42" s="235" t="s">
        <v>497</v>
      </c>
      <c r="O42" s="6"/>
      <c r="P42" s="118"/>
    </row>
    <row r="43" spans="1:16" ht="14.25">
      <c r="A43" s="3" t="s">
        <v>455</v>
      </c>
      <c r="B43" s="5">
        <v>-7.7</v>
      </c>
      <c r="C43" s="6">
        <v>-9.8</v>
      </c>
      <c r="D43" s="6">
        <v>-5.2</v>
      </c>
      <c r="E43" s="6">
        <v>-14.5</v>
      </c>
      <c r="F43" s="13">
        <v>-7</v>
      </c>
      <c r="G43" s="6">
        <v>-2.5</v>
      </c>
      <c r="H43" s="6">
        <v>4.8</v>
      </c>
      <c r="I43" s="6">
        <v>-27.7</v>
      </c>
      <c r="J43" s="6">
        <v>-30.5</v>
      </c>
      <c r="K43" s="6">
        <v>-23.4</v>
      </c>
      <c r="L43" s="6">
        <v>1.5</v>
      </c>
      <c r="M43" s="6">
        <v>-9.1</v>
      </c>
      <c r="N43" s="235" t="s">
        <v>497</v>
      </c>
      <c r="O43" s="6"/>
      <c r="P43" s="118"/>
    </row>
    <row r="44" spans="1:16" ht="14.25">
      <c r="A44" s="65" t="s">
        <v>456</v>
      </c>
      <c r="B44" s="5">
        <v>-8.2</v>
      </c>
      <c r="C44" s="13">
        <v>-10</v>
      </c>
      <c r="D44" s="6">
        <v>-5.8</v>
      </c>
      <c r="E44" s="6">
        <v>-14.8</v>
      </c>
      <c r="F44" s="6">
        <v>-6.8</v>
      </c>
      <c r="G44" s="6">
        <v>-4.3</v>
      </c>
      <c r="H44" s="13">
        <v>5</v>
      </c>
      <c r="I44" s="6">
        <v>-22.4</v>
      </c>
      <c r="J44" s="6">
        <v>-22.8</v>
      </c>
      <c r="K44" s="6">
        <v>-21.9</v>
      </c>
      <c r="L44" s="6">
        <v>1.6</v>
      </c>
      <c r="M44" s="13">
        <v>-10</v>
      </c>
      <c r="N44" s="235" t="s">
        <v>497</v>
      </c>
      <c r="O44" s="6"/>
      <c r="P44" s="118"/>
    </row>
    <row r="45" spans="1:16" ht="14.25" hidden="1" outlineLevel="1">
      <c r="A45" s="65" t="s">
        <v>17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18"/>
    </row>
    <row r="46" spans="1:16" ht="14.25" hidden="1" outlineLevel="1">
      <c r="A46" s="65" t="s">
        <v>18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18"/>
    </row>
    <row r="47" spans="1:16" ht="14.25" hidden="1" outlineLevel="1">
      <c r="A47" s="65" t="s">
        <v>19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118"/>
    </row>
    <row r="48" spans="1:16" ht="14.25" hidden="1" outlineLevel="1">
      <c r="A48" s="65" t="s">
        <v>20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118"/>
    </row>
    <row r="49" spans="1:16" ht="14.25" hidden="1" outlineLevel="1">
      <c r="A49" s="65" t="s">
        <v>21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118"/>
    </row>
    <row r="50" spans="1:16" ht="14.25" hidden="1" outlineLevel="1">
      <c r="A50" s="65" t="s">
        <v>22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118"/>
    </row>
    <row r="51" spans="1:16" ht="14.25" hidden="1" outlineLevel="1">
      <c r="A51" s="65" t="s">
        <v>23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118"/>
    </row>
    <row r="52" spans="1:16" ht="14.25" hidden="1" outlineLevel="1">
      <c r="A52" s="65" t="s">
        <v>24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118"/>
    </row>
    <row r="53" spans="1:16" ht="14.25" hidden="1" outlineLevel="1">
      <c r="A53" s="65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118"/>
    </row>
    <row r="54" spans="1:16" ht="14.25" hidden="1" outlineLevel="1">
      <c r="A54" s="65" t="s">
        <v>11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118"/>
    </row>
    <row r="55" spans="1:16" ht="14.25" hidden="1" outlineLevel="1">
      <c r="A55" s="65" t="s">
        <v>12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118"/>
    </row>
    <row r="56" spans="1:16" ht="14.25" hidden="1" outlineLevel="1">
      <c r="A56" s="65" t="s">
        <v>26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18"/>
    </row>
    <row r="57" spans="1:16" ht="14.25" hidden="1" outlineLevel="1">
      <c r="A57" s="65" t="s">
        <v>27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18"/>
    </row>
    <row r="58" spans="1:16" ht="14.25" hidden="1" outlineLevel="1">
      <c r="A58" s="65" t="s">
        <v>28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118"/>
    </row>
    <row r="59" spans="1:15" s="115" customFormat="1" ht="14.25" collapsed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8"/>
      <c r="M59" s="18"/>
      <c r="N59" s="1"/>
      <c r="O59" s="1"/>
    </row>
    <row r="60" spans="1:15" s="115" customFormat="1" ht="14.25">
      <c r="A60" s="7"/>
      <c r="B60" s="577" t="s">
        <v>498</v>
      </c>
      <c r="C60" s="543"/>
      <c r="D60" s="543"/>
      <c r="E60" s="543"/>
      <c r="F60" s="543"/>
      <c r="G60" s="543"/>
      <c r="H60" s="543"/>
      <c r="I60" s="543"/>
      <c r="J60" s="616"/>
      <c r="K60" s="1"/>
      <c r="L60" s="1"/>
      <c r="M60" s="1"/>
      <c r="N60" s="1"/>
      <c r="O60" s="1"/>
    </row>
    <row r="61" spans="1:15" s="115" customFormat="1" ht="14.25" customHeight="1">
      <c r="A61" s="7"/>
      <c r="B61" s="560" t="s">
        <v>258</v>
      </c>
      <c r="C61" s="597" t="s">
        <v>358</v>
      </c>
      <c r="D61" s="597" t="s">
        <v>359</v>
      </c>
      <c r="E61" s="597" t="s">
        <v>362</v>
      </c>
      <c r="F61" s="597" t="s">
        <v>363</v>
      </c>
      <c r="G61" s="597" t="s">
        <v>260</v>
      </c>
      <c r="H61" s="597" t="s">
        <v>262</v>
      </c>
      <c r="I61" s="561" t="s">
        <v>502</v>
      </c>
      <c r="J61" s="251"/>
      <c r="K61" s="1"/>
      <c r="L61" s="1"/>
      <c r="M61" s="1"/>
      <c r="N61" s="1"/>
      <c r="O61" s="1"/>
    </row>
    <row r="62" spans="1:15" s="115" customFormat="1" ht="14.25">
      <c r="A62" s="7"/>
      <c r="B62" s="619"/>
      <c r="C62" s="567"/>
      <c r="D62" s="567"/>
      <c r="E62" s="567"/>
      <c r="F62" s="567"/>
      <c r="G62" s="567"/>
      <c r="H62" s="566"/>
      <c r="I62" s="562"/>
      <c r="K62" s="1"/>
      <c r="L62" s="1"/>
      <c r="M62" s="1"/>
      <c r="N62" s="1"/>
      <c r="O62" s="1"/>
    </row>
    <row r="63" spans="1:15" s="115" customFormat="1" ht="14.25">
      <c r="A63" s="20"/>
      <c r="B63" s="606"/>
      <c r="C63" s="568"/>
      <c r="D63" s="568"/>
      <c r="E63" s="568"/>
      <c r="F63" s="568"/>
      <c r="G63" s="568"/>
      <c r="H63" s="598"/>
      <c r="I63" s="563"/>
      <c r="K63" s="1"/>
      <c r="L63" s="1"/>
      <c r="M63" s="1"/>
      <c r="N63" s="1"/>
      <c r="O63" s="1"/>
    </row>
    <row r="64" spans="1:15" s="115" customFormat="1" ht="14.25">
      <c r="A64" s="8" t="s">
        <v>357</v>
      </c>
      <c r="B64" s="236" t="s">
        <v>497</v>
      </c>
      <c r="C64" s="236" t="s">
        <v>497</v>
      </c>
      <c r="D64" s="23">
        <v>100</v>
      </c>
      <c r="E64" s="52">
        <v>42.4</v>
      </c>
      <c r="F64" s="23">
        <v>23.9</v>
      </c>
      <c r="G64" s="52">
        <v>17.2</v>
      </c>
      <c r="H64" s="23">
        <v>0.8</v>
      </c>
      <c r="I64" s="107">
        <v>15.2</v>
      </c>
      <c r="K64" s="6"/>
      <c r="L64" s="6"/>
      <c r="M64" s="6"/>
      <c r="N64" s="6"/>
      <c r="O64" s="1"/>
    </row>
    <row r="65" spans="1:15" s="115" customFormat="1" ht="14.25">
      <c r="A65" s="131"/>
      <c r="B65" s="133">
        <v>14</v>
      </c>
      <c r="C65" s="132">
        <v>15</v>
      </c>
      <c r="D65" s="133">
        <v>16</v>
      </c>
      <c r="E65" s="132">
        <v>17</v>
      </c>
      <c r="F65" s="133">
        <v>18</v>
      </c>
      <c r="G65" s="132">
        <v>19</v>
      </c>
      <c r="H65" s="134">
        <v>20</v>
      </c>
      <c r="I65" s="134">
        <v>21</v>
      </c>
      <c r="K65" s="6"/>
      <c r="L65" s="6"/>
      <c r="M65" s="6"/>
      <c r="N65" s="6"/>
      <c r="O65" s="1"/>
    </row>
    <row r="66" spans="1:15" s="115" customFormat="1" ht="14.25">
      <c r="A66" s="65">
        <v>2005</v>
      </c>
      <c r="B66" s="377">
        <v>5.3</v>
      </c>
      <c r="C66" s="120">
        <v>6.1</v>
      </c>
      <c r="D66" s="120">
        <v>3.8</v>
      </c>
      <c r="E66" s="120">
        <v>9.7</v>
      </c>
      <c r="F66" s="120">
        <v>2.5</v>
      </c>
      <c r="G66" s="120">
        <v>2</v>
      </c>
      <c r="H66" s="120">
        <v>-4.7</v>
      </c>
      <c r="I66" s="120">
        <v>-2.5</v>
      </c>
      <c r="K66" s="1"/>
      <c r="L66" s="1"/>
      <c r="M66" s="1"/>
      <c r="N66" s="1"/>
      <c r="O66" s="1"/>
    </row>
    <row r="67" spans="1:15" s="115" customFormat="1" ht="14.25">
      <c r="A67" s="65">
        <v>2006</v>
      </c>
      <c r="B67" s="16">
        <v>5.7</v>
      </c>
      <c r="C67" s="13">
        <v>2.7</v>
      </c>
      <c r="D67" s="45">
        <v>6.4</v>
      </c>
      <c r="E67" s="45">
        <v>15.9</v>
      </c>
      <c r="F67" s="45">
        <v>2</v>
      </c>
      <c r="G67" s="45">
        <v>1.1</v>
      </c>
      <c r="H67" s="45">
        <v>-2.7</v>
      </c>
      <c r="I67" s="45">
        <v>0</v>
      </c>
      <c r="K67" s="1"/>
      <c r="L67" s="1"/>
      <c r="M67" s="1"/>
      <c r="N67" s="1"/>
      <c r="O67" s="1"/>
    </row>
    <row r="68" spans="1:9" ht="14.25">
      <c r="A68" s="65">
        <v>2007</v>
      </c>
      <c r="B68" s="332">
        <v>-1.2</v>
      </c>
      <c r="C68" s="45">
        <v>-4.1</v>
      </c>
      <c r="D68" s="45">
        <v>1.8</v>
      </c>
      <c r="E68" s="45">
        <v>3.1</v>
      </c>
      <c r="F68" s="45">
        <v>2.5</v>
      </c>
      <c r="G68" s="45">
        <v>-0.6</v>
      </c>
      <c r="H68" s="45">
        <v>-6</v>
      </c>
      <c r="I68" s="120">
        <v>2.2</v>
      </c>
    </row>
    <row r="69" spans="1:9" ht="14.25">
      <c r="A69" s="135">
        <v>2008</v>
      </c>
      <c r="B69" s="378">
        <v>2.8</v>
      </c>
      <c r="C69" s="128">
        <v>0.3</v>
      </c>
      <c r="D69" s="128">
        <v>6.1</v>
      </c>
      <c r="E69" s="128">
        <v>12.2</v>
      </c>
      <c r="F69" s="128">
        <v>2.5</v>
      </c>
      <c r="G69" s="128">
        <v>-2.7</v>
      </c>
      <c r="H69" s="128">
        <v>-4.1</v>
      </c>
      <c r="I69" s="129">
        <v>3.4</v>
      </c>
    </row>
    <row r="70" spans="1:13" ht="15" customHeight="1" hidden="1" outlineLevel="1">
      <c r="A70" s="65">
        <v>2009</v>
      </c>
      <c r="B70" s="16"/>
      <c r="C70" s="13"/>
      <c r="D70" s="13"/>
      <c r="E70" s="13"/>
      <c r="F70" s="13"/>
      <c r="G70" s="13"/>
      <c r="H70" s="124"/>
      <c r="I70" s="124"/>
      <c r="K70" s="51"/>
      <c r="L70" s="51"/>
      <c r="M70" s="51"/>
    </row>
    <row r="71" spans="1:13" ht="15" customHeight="1" hidden="1" outlineLevel="1">
      <c r="A71" s="65">
        <v>2010</v>
      </c>
      <c r="B71" s="16"/>
      <c r="C71" s="13"/>
      <c r="D71" s="13"/>
      <c r="E71" s="13"/>
      <c r="F71" s="13"/>
      <c r="G71" s="13"/>
      <c r="H71" s="124"/>
      <c r="I71" s="124"/>
      <c r="K71" s="51"/>
      <c r="L71" s="51"/>
      <c r="M71" s="51"/>
    </row>
    <row r="72" spans="1:13" ht="15" hidden="1" outlineLevel="1">
      <c r="A72" s="65" t="s">
        <v>29</v>
      </c>
      <c r="B72" s="16">
        <v>-0.1</v>
      </c>
      <c r="C72" s="13">
        <v>-1.8</v>
      </c>
      <c r="D72" s="13">
        <v>2.2</v>
      </c>
      <c r="E72" s="45">
        <v>3.8</v>
      </c>
      <c r="F72" s="45">
        <v>1.7</v>
      </c>
      <c r="G72" s="45">
        <v>-0.8</v>
      </c>
      <c r="H72" s="124">
        <v>-5.9</v>
      </c>
      <c r="I72" s="124">
        <v>3.2</v>
      </c>
      <c r="K72" s="51"/>
      <c r="L72" s="51"/>
      <c r="M72" s="51"/>
    </row>
    <row r="73" spans="1:13" ht="15" hidden="1" outlineLevel="1">
      <c r="A73" s="65" t="s">
        <v>30</v>
      </c>
      <c r="B73" s="16">
        <v>3.6</v>
      </c>
      <c r="C73" s="13">
        <v>2.5</v>
      </c>
      <c r="D73" s="13">
        <v>4.9</v>
      </c>
      <c r="E73" s="45">
        <v>9.2</v>
      </c>
      <c r="F73" s="45">
        <v>1.9</v>
      </c>
      <c r="G73" s="45">
        <v>-1.1</v>
      </c>
      <c r="H73" s="124">
        <v>-2.9</v>
      </c>
      <c r="I73" s="124">
        <v>4.1</v>
      </c>
      <c r="K73" s="51"/>
      <c r="L73" s="51"/>
      <c r="M73" s="51"/>
    </row>
    <row r="74" spans="1:13" ht="15" hidden="1" outlineLevel="1">
      <c r="A74" s="65" t="s">
        <v>31</v>
      </c>
      <c r="B74" s="16">
        <v>4</v>
      </c>
      <c r="C74" s="13">
        <v>2.4</v>
      </c>
      <c r="D74" s="13">
        <v>6.2</v>
      </c>
      <c r="E74" s="45">
        <v>11.3</v>
      </c>
      <c r="F74" s="45">
        <v>3.2</v>
      </c>
      <c r="G74" s="45">
        <v>-2.1</v>
      </c>
      <c r="H74" s="124">
        <v>-3.4</v>
      </c>
      <c r="I74" s="124">
        <v>4.4</v>
      </c>
      <c r="K74" s="51"/>
      <c r="L74" s="51"/>
      <c r="M74" s="51"/>
    </row>
    <row r="75" spans="1:13" ht="15" collapsed="1">
      <c r="A75" s="65" t="s">
        <v>32</v>
      </c>
      <c r="B75" s="16">
        <v>3.4</v>
      </c>
      <c r="C75" s="13">
        <v>1.2</v>
      </c>
      <c r="D75" s="13">
        <v>6.7</v>
      </c>
      <c r="E75" s="45">
        <v>13.6</v>
      </c>
      <c r="F75" s="45">
        <v>3.3</v>
      </c>
      <c r="G75" s="45">
        <v>-4.5</v>
      </c>
      <c r="H75" s="124">
        <v>-3.1</v>
      </c>
      <c r="I75" s="124">
        <v>3.6</v>
      </c>
      <c r="K75" s="51"/>
      <c r="L75" s="51"/>
      <c r="M75" s="51"/>
    </row>
    <row r="76" spans="1:13" ht="15">
      <c r="A76" s="65" t="s">
        <v>33</v>
      </c>
      <c r="B76" s="16">
        <v>0.2</v>
      </c>
      <c r="C76" s="13">
        <v>-4.8</v>
      </c>
      <c r="D76" s="13">
        <v>6.7</v>
      </c>
      <c r="E76" s="45">
        <v>14.8</v>
      </c>
      <c r="F76" s="45">
        <v>1.6</v>
      </c>
      <c r="G76" s="45">
        <v>-3.2</v>
      </c>
      <c r="H76" s="124">
        <v>-5.1</v>
      </c>
      <c r="I76" s="124">
        <v>1.6</v>
      </c>
      <c r="K76" s="51"/>
      <c r="L76" s="51"/>
      <c r="M76" s="51"/>
    </row>
    <row r="77" spans="1:9" ht="14.25" customHeight="1">
      <c r="A77" s="65" t="s">
        <v>34</v>
      </c>
      <c r="B77" s="16">
        <v>-5.1</v>
      </c>
      <c r="C77" s="13">
        <v>-10.5</v>
      </c>
      <c r="D77" s="13">
        <v>2</v>
      </c>
      <c r="E77" s="13">
        <v>6.8</v>
      </c>
      <c r="F77" s="13">
        <v>-3.6</v>
      </c>
      <c r="G77" s="13">
        <v>-1.4</v>
      </c>
      <c r="H77" s="13">
        <v>-0.2</v>
      </c>
      <c r="I77" s="13">
        <v>-0.2</v>
      </c>
    </row>
    <row r="78" spans="1:9" ht="14.25" customHeight="1">
      <c r="A78" s="65" t="s">
        <v>35</v>
      </c>
      <c r="B78" s="16">
        <v>-7.5</v>
      </c>
      <c r="C78" s="13">
        <v>-11.5</v>
      </c>
      <c r="D78" s="13">
        <v>-2.2</v>
      </c>
      <c r="E78" s="13">
        <v>0.1</v>
      </c>
      <c r="F78" s="13">
        <v>-8.1</v>
      </c>
      <c r="G78" s="13">
        <v>-0.4</v>
      </c>
      <c r="H78" s="13">
        <v>-1.1</v>
      </c>
      <c r="I78" s="13">
        <v>-1.8</v>
      </c>
    </row>
    <row r="79" spans="1:9" ht="14.25" customHeight="1">
      <c r="A79" s="135" t="s">
        <v>36</v>
      </c>
      <c r="B79" s="107">
        <v>-7.9</v>
      </c>
      <c r="C79" s="23">
        <v>-10.6</v>
      </c>
      <c r="D79" s="23">
        <v>-4.6</v>
      </c>
      <c r="E79" s="23">
        <v>-4.3</v>
      </c>
      <c r="F79" s="23">
        <v>-10.2</v>
      </c>
      <c r="G79" s="23">
        <v>0.7</v>
      </c>
      <c r="H79" s="23">
        <v>-4</v>
      </c>
      <c r="I79" s="23">
        <v>-2.5</v>
      </c>
    </row>
    <row r="80" spans="1:9" ht="14.25" customHeight="1" hidden="1" outlineLevel="1">
      <c r="A80" s="65" t="s">
        <v>37</v>
      </c>
      <c r="B80" s="16"/>
      <c r="C80" s="13"/>
      <c r="D80" s="13"/>
      <c r="E80" s="13"/>
      <c r="F80" s="13"/>
      <c r="G80" s="13"/>
      <c r="H80" s="13"/>
      <c r="I80" s="13"/>
    </row>
    <row r="81" spans="1:9" ht="14.25" customHeight="1" hidden="1" outlineLevel="1">
      <c r="A81" s="65" t="s">
        <v>38</v>
      </c>
      <c r="B81" s="16"/>
      <c r="C81" s="13"/>
      <c r="D81" s="13"/>
      <c r="E81" s="13"/>
      <c r="F81" s="13"/>
      <c r="G81" s="13"/>
      <c r="H81" s="13"/>
      <c r="I81" s="13"/>
    </row>
    <row r="82" spans="1:9" ht="14.25" customHeight="1" hidden="1" outlineLevel="1">
      <c r="A82" s="65" t="s">
        <v>39</v>
      </c>
      <c r="B82" s="16"/>
      <c r="C82" s="13"/>
      <c r="D82" s="13"/>
      <c r="E82" s="13"/>
      <c r="F82" s="13"/>
      <c r="G82" s="13"/>
      <c r="H82" s="13"/>
      <c r="I82" s="13"/>
    </row>
    <row r="83" spans="1:9" ht="14.25" customHeight="1" hidden="1" outlineLevel="1">
      <c r="A83" s="65" t="s">
        <v>40</v>
      </c>
      <c r="B83" s="16"/>
      <c r="C83" s="13"/>
      <c r="D83" s="13"/>
      <c r="E83" s="13"/>
      <c r="F83" s="13"/>
      <c r="G83" s="13"/>
      <c r="H83" s="13"/>
      <c r="I83" s="13"/>
    </row>
    <row r="84" spans="1:9" ht="14.25" customHeight="1" hidden="1" outlineLevel="1">
      <c r="A84" s="65" t="s">
        <v>41</v>
      </c>
      <c r="B84" s="16"/>
      <c r="C84" s="13"/>
      <c r="D84" s="13"/>
      <c r="E84" s="13"/>
      <c r="F84" s="13"/>
      <c r="G84" s="13"/>
      <c r="H84" s="13"/>
      <c r="I84" s="13"/>
    </row>
    <row r="85" spans="1:9" ht="14.25" hidden="1" outlineLevel="1">
      <c r="A85" s="65" t="s">
        <v>351</v>
      </c>
      <c r="B85" s="379">
        <v>3</v>
      </c>
      <c r="C85" s="124">
        <v>1.6</v>
      </c>
      <c r="D85" s="13">
        <v>6.7</v>
      </c>
      <c r="E85" s="45">
        <v>13.1</v>
      </c>
      <c r="F85" s="45">
        <v>5</v>
      </c>
      <c r="G85" s="45">
        <v>-4.9</v>
      </c>
      <c r="H85" s="45">
        <v>0.3</v>
      </c>
      <c r="I85" s="45">
        <v>3.5</v>
      </c>
    </row>
    <row r="86" spans="1:9" ht="14.25" hidden="1" outlineLevel="1">
      <c r="A86" s="65" t="s">
        <v>352</v>
      </c>
      <c r="B86" s="379">
        <v>2.1</v>
      </c>
      <c r="C86" s="124">
        <v>0</v>
      </c>
      <c r="D86" s="13">
        <v>6.8</v>
      </c>
      <c r="E86" s="45">
        <v>14.5</v>
      </c>
      <c r="F86" s="45">
        <v>3.8</v>
      </c>
      <c r="G86" s="45">
        <v>-5.7</v>
      </c>
      <c r="H86" s="45">
        <v>0.9</v>
      </c>
      <c r="I86" s="45">
        <v>3.3</v>
      </c>
    </row>
    <row r="87" spans="1:9" ht="14.25" hidden="1" outlineLevel="1">
      <c r="A87" s="65" t="s">
        <v>353</v>
      </c>
      <c r="B87" s="379">
        <v>2.3</v>
      </c>
      <c r="C87" s="124">
        <v>-0.2</v>
      </c>
      <c r="D87" s="13">
        <v>7.5</v>
      </c>
      <c r="E87" s="45">
        <v>15.7</v>
      </c>
      <c r="F87" s="45">
        <v>3.6</v>
      </c>
      <c r="G87" s="45">
        <v>-4.6</v>
      </c>
      <c r="H87" s="45">
        <v>1.2</v>
      </c>
      <c r="I87" s="45">
        <v>2.9</v>
      </c>
    </row>
    <row r="88" spans="1:9" ht="14.25" hidden="1" outlineLevel="1">
      <c r="A88" s="65" t="s">
        <v>354</v>
      </c>
      <c r="B88" s="379">
        <v>-1.1</v>
      </c>
      <c r="C88" s="124">
        <v>-5.7</v>
      </c>
      <c r="D88" s="13">
        <v>6.7</v>
      </c>
      <c r="E88" s="45">
        <v>15</v>
      </c>
      <c r="F88" s="45">
        <v>2.3</v>
      </c>
      <c r="G88" s="45">
        <v>-4.2</v>
      </c>
      <c r="H88" s="45">
        <v>1.3</v>
      </c>
      <c r="I88" s="45">
        <v>1.2</v>
      </c>
    </row>
    <row r="89" spans="1:9" ht="14.25" hidden="1" outlineLevel="1">
      <c r="A89" s="65" t="s">
        <v>355</v>
      </c>
      <c r="B89" s="379">
        <v>-3</v>
      </c>
      <c r="C89" s="124">
        <v>-8.4</v>
      </c>
      <c r="D89" s="13">
        <v>6</v>
      </c>
      <c r="E89" s="45">
        <v>13.7</v>
      </c>
      <c r="F89" s="45">
        <v>2.2</v>
      </c>
      <c r="G89" s="45">
        <v>-4</v>
      </c>
      <c r="H89" s="45">
        <v>1.3</v>
      </c>
      <c r="I89" s="45">
        <v>0.6</v>
      </c>
    </row>
    <row r="90" spans="1:9" ht="14.25" hidden="1" outlineLevel="1">
      <c r="A90" s="65" t="s">
        <v>356</v>
      </c>
      <c r="B90" s="16">
        <v>-4.5</v>
      </c>
      <c r="C90" s="13">
        <v>-10.7</v>
      </c>
      <c r="D90" s="13">
        <v>3.7</v>
      </c>
      <c r="E90" s="13">
        <v>9.9</v>
      </c>
      <c r="F90" s="13">
        <v>-1.8</v>
      </c>
      <c r="G90" s="13">
        <v>-1.7</v>
      </c>
      <c r="H90" s="13">
        <v>-0.1</v>
      </c>
      <c r="I90" s="13">
        <v>0.2</v>
      </c>
    </row>
    <row r="91" spans="1:9" ht="14.25" hidden="1" outlineLevel="1">
      <c r="A91" s="65" t="s">
        <v>451</v>
      </c>
      <c r="B91" s="5">
        <v>-4.8</v>
      </c>
      <c r="C91" s="1">
        <v>-9.9</v>
      </c>
      <c r="D91" s="1">
        <v>1.8</v>
      </c>
      <c r="E91" s="1">
        <v>6.5</v>
      </c>
      <c r="F91" s="1">
        <v>-3.8</v>
      </c>
      <c r="G91" s="1">
        <v>-1.9</v>
      </c>
      <c r="H91" s="1">
        <v>-0.1</v>
      </c>
      <c r="I91" s="1">
        <v>-0.4</v>
      </c>
    </row>
    <row r="92" spans="1:9" ht="14.25" hidden="1" outlineLevel="1">
      <c r="A92" s="4" t="s">
        <v>452</v>
      </c>
      <c r="B92" s="18">
        <v>-6</v>
      </c>
      <c r="C92" s="18">
        <v>-10.9</v>
      </c>
      <c r="D92" s="18">
        <v>0.5</v>
      </c>
      <c r="E92" s="18">
        <v>4</v>
      </c>
      <c r="F92" s="18">
        <v>-5.1</v>
      </c>
      <c r="G92" s="18">
        <v>-0.6</v>
      </c>
      <c r="H92" s="18">
        <v>-0.4</v>
      </c>
      <c r="I92" s="18">
        <v>-0.4</v>
      </c>
    </row>
    <row r="93" spans="1:9" ht="14.25" hidden="1" outlineLevel="1">
      <c r="A93" s="4" t="s">
        <v>453</v>
      </c>
      <c r="B93" s="16">
        <v>-6.5</v>
      </c>
      <c r="C93" s="13">
        <v>-10.7</v>
      </c>
      <c r="D93" s="1">
        <v>-0.8</v>
      </c>
      <c r="E93" s="1">
        <v>2.1</v>
      </c>
      <c r="F93" s="1">
        <v>-6.6</v>
      </c>
      <c r="G93" s="1">
        <v>-0.7</v>
      </c>
      <c r="H93" s="1">
        <v>-0.6</v>
      </c>
      <c r="I93" s="1">
        <v>-1.2</v>
      </c>
    </row>
    <row r="94" spans="1:9" ht="14.25" collapsed="1">
      <c r="A94" s="4" t="s">
        <v>14</v>
      </c>
      <c r="B94" s="1">
        <v>-8.2</v>
      </c>
      <c r="C94" s="1">
        <v>-12.6</v>
      </c>
      <c r="D94" s="1">
        <v>-2.4</v>
      </c>
      <c r="E94" s="1">
        <v>-0.3</v>
      </c>
      <c r="F94" s="1">
        <v>-8.7</v>
      </c>
      <c r="G94" s="1">
        <v>-0.5</v>
      </c>
      <c r="H94" s="1">
        <v>-0.9</v>
      </c>
      <c r="I94" s="1">
        <v>-1.7</v>
      </c>
    </row>
    <row r="95" spans="1:9" ht="14.25">
      <c r="A95" s="4" t="s">
        <v>15</v>
      </c>
      <c r="B95" s="16">
        <v>-7.6</v>
      </c>
      <c r="C95" s="13">
        <v>-11</v>
      </c>
      <c r="D95" s="13">
        <v>-3.2</v>
      </c>
      <c r="E95" s="18">
        <v>-1.5</v>
      </c>
      <c r="F95" s="18">
        <v>-9</v>
      </c>
      <c r="G95" s="18">
        <v>-0.1</v>
      </c>
      <c r="H95" s="18">
        <v>-1.8</v>
      </c>
      <c r="I95" s="18">
        <v>-2.4</v>
      </c>
    </row>
    <row r="96" spans="1:9" ht="14.25">
      <c r="A96" s="4" t="s">
        <v>16</v>
      </c>
      <c r="B96" s="5">
        <v>-8.2</v>
      </c>
      <c r="C96" s="6">
        <v>-11.5</v>
      </c>
      <c r="D96" s="6">
        <v>-4.2</v>
      </c>
      <c r="E96" s="1">
        <v>-3.5</v>
      </c>
      <c r="F96" s="1">
        <v>-9.4</v>
      </c>
      <c r="G96" s="1">
        <v>-0.1</v>
      </c>
      <c r="H96" s="1">
        <v>-3.2</v>
      </c>
      <c r="I96" s="1">
        <v>-2.5</v>
      </c>
    </row>
    <row r="97" spans="1:9" ht="14.25">
      <c r="A97" s="4" t="s">
        <v>454</v>
      </c>
      <c r="B97" s="1">
        <v>-7.9</v>
      </c>
      <c r="C97" s="1">
        <v>-10.5</v>
      </c>
      <c r="D97" s="1">
        <v>-4.6</v>
      </c>
      <c r="E97" s="1">
        <v>-4.1</v>
      </c>
      <c r="F97" s="1">
        <v>-10.5</v>
      </c>
      <c r="G97" s="1">
        <v>1.1</v>
      </c>
      <c r="H97" s="1">
        <v>-4.2</v>
      </c>
      <c r="I97" s="1">
        <v>-2.5</v>
      </c>
    </row>
    <row r="98" spans="1:9" ht="14.25">
      <c r="A98" s="4" t="s">
        <v>691</v>
      </c>
      <c r="B98" s="1">
        <v>-7.7</v>
      </c>
      <c r="C98" s="1">
        <v>-9.8</v>
      </c>
      <c r="D98" s="1">
        <v>-5.2</v>
      </c>
      <c r="E98" s="1">
        <v>-5.2</v>
      </c>
      <c r="F98" s="1">
        <v>-10.5</v>
      </c>
      <c r="G98" s="1">
        <v>1.1</v>
      </c>
      <c r="H98" s="1">
        <v>-4.6</v>
      </c>
      <c r="I98" s="1">
        <v>-2.5</v>
      </c>
    </row>
    <row r="99" spans="1:9" ht="14.25">
      <c r="A99" s="4" t="s">
        <v>456</v>
      </c>
      <c r="B99" s="1">
        <v>-8.2</v>
      </c>
      <c r="C99" s="13">
        <v>-10</v>
      </c>
      <c r="D99" s="6">
        <v>-5.8</v>
      </c>
      <c r="E99" s="1">
        <v>-6.4</v>
      </c>
      <c r="F99" s="1">
        <v>-10.6</v>
      </c>
      <c r="G99" s="1">
        <v>0.7</v>
      </c>
      <c r="H99" s="1">
        <v>-5.1</v>
      </c>
      <c r="I99" s="1">
        <v>-2.5</v>
      </c>
    </row>
    <row r="100" ht="14.25" hidden="1" outlineLevel="1">
      <c r="A100" s="4" t="s">
        <v>17</v>
      </c>
    </row>
    <row r="101" ht="14.25" hidden="1" outlineLevel="1">
      <c r="A101" s="4" t="s">
        <v>18</v>
      </c>
    </row>
    <row r="102" ht="14.25" hidden="1" outlineLevel="1">
      <c r="A102" s="4" t="s">
        <v>19</v>
      </c>
    </row>
    <row r="103" ht="14.25" hidden="1" outlineLevel="1">
      <c r="A103" s="4" t="s">
        <v>20</v>
      </c>
    </row>
    <row r="104" ht="14.25" hidden="1" outlineLevel="1">
      <c r="A104" s="4" t="s">
        <v>21</v>
      </c>
    </row>
    <row r="105" ht="14.25" hidden="1" outlineLevel="1">
      <c r="A105" s="4" t="s">
        <v>22</v>
      </c>
    </row>
    <row r="106" ht="14.25" hidden="1" outlineLevel="1">
      <c r="A106" s="4" t="s">
        <v>23</v>
      </c>
    </row>
    <row r="107" ht="14.25" hidden="1" outlineLevel="1">
      <c r="A107" s="4" t="s">
        <v>24</v>
      </c>
    </row>
    <row r="108" ht="14.25" hidden="1" outlineLevel="1">
      <c r="A108" s="4" t="s">
        <v>25</v>
      </c>
    </row>
    <row r="109" ht="14.25" hidden="1" outlineLevel="1">
      <c r="A109" s="4" t="s">
        <v>11</v>
      </c>
    </row>
    <row r="110" ht="14.25" hidden="1" outlineLevel="1">
      <c r="A110" s="4" t="s">
        <v>12</v>
      </c>
    </row>
    <row r="111" ht="14.25" hidden="1" outlineLevel="1">
      <c r="A111" s="4" t="s">
        <v>26</v>
      </c>
    </row>
    <row r="112" ht="14.25" hidden="1" outlineLevel="1">
      <c r="A112" s="4" t="s">
        <v>27</v>
      </c>
    </row>
    <row r="113" ht="14.25" hidden="1" outlineLevel="1">
      <c r="A113" s="4" t="s">
        <v>28</v>
      </c>
    </row>
    <row r="114" ht="14.25" collapsed="1"/>
    <row r="115" ht="14.25">
      <c r="A115" s="83" t="s">
        <v>666</v>
      </c>
    </row>
    <row r="116" ht="14.25">
      <c r="A116" s="1" t="s">
        <v>432</v>
      </c>
    </row>
  </sheetData>
  <mergeCells count="24">
    <mergeCell ref="C6:C8"/>
    <mergeCell ref="D6:D8"/>
    <mergeCell ref="E6:E8"/>
    <mergeCell ref="N5:N8"/>
    <mergeCell ref="K6:K8"/>
    <mergeCell ref="J6:J8"/>
    <mergeCell ref="I6:I8"/>
    <mergeCell ref="F6:F8"/>
    <mergeCell ref="G6:G8"/>
    <mergeCell ref="H6:H7"/>
    <mergeCell ref="I61:I63"/>
    <mergeCell ref="B60:J60"/>
    <mergeCell ref="M5:M8"/>
    <mergeCell ref="B5:G5"/>
    <mergeCell ref="I5:K5"/>
    <mergeCell ref="L5:L8"/>
    <mergeCell ref="B6:B8"/>
    <mergeCell ref="B61:B63"/>
    <mergeCell ref="C61:C63"/>
    <mergeCell ref="D61:D63"/>
    <mergeCell ref="H61:H63"/>
    <mergeCell ref="E61:E63"/>
    <mergeCell ref="F61:F63"/>
    <mergeCell ref="G61:G63"/>
  </mergeCells>
  <printOptions/>
  <pageMargins left="0.37" right="0.16" top="0.36" bottom="0.38" header="0.32" footer="0.5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Valentovicova</dc:creator>
  <cp:keywords/>
  <dc:description/>
  <cp:lastModifiedBy>user</cp:lastModifiedBy>
  <cp:lastPrinted>2009-12-11T12:25:57Z</cp:lastPrinted>
  <dcterms:created xsi:type="dcterms:W3CDTF">2009-02-03T08:18:16Z</dcterms:created>
  <dcterms:modified xsi:type="dcterms:W3CDTF">2009-12-17T12:47:04Z</dcterms:modified>
  <cp:category/>
  <cp:version/>
  <cp:contentType/>
  <cp:contentStatus/>
</cp:coreProperties>
</file>